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8 - Placering på facade uden ejendom overfor\"/>
    </mc:Choice>
  </mc:AlternateContent>
  <bookViews>
    <workbookView xWindow="0" yWindow="0" windowWidth="21570" windowHeight="10215"/>
  </bookViews>
  <sheets>
    <sheet name="Sammenligning" sheetId="20" r:id="rId1"/>
    <sheet name="Ranke Center" sheetId="1" r:id="rId2"/>
    <sheet name="Ranke Skub" sheetId="7" r:id="rId3"/>
    <sheet name="Forskudt Center" sheetId="9" r:id="rId4"/>
    <sheet name="Forskudt Skub" sheetId="10" r:id="rId5"/>
  </sheets>
  <definedNames>
    <definedName name="_xlnm.Print_Area" localSheetId="3">'Forskudt Center'!$A$1:$U$63</definedName>
    <definedName name="_xlnm.Print_Area" localSheetId="4">'Forskudt Skub'!$A$1:$U$64</definedName>
    <definedName name="_xlnm.Print_Area" localSheetId="1">'Ranke Center'!$A$1:$U$63</definedName>
    <definedName name="_xlnm.Print_Area" localSheetId="2">'Ranke Skub'!$A$1:$U$63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0" l="1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AB74" i="20" l="1"/>
  <c r="AB75" i="20"/>
  <c r="AB56" i="20"/>
  <c r="AB55" i="20"/>
  <c r="J50" i="20" l="1"/>
  <c r="J49" i="20"/>
  <c r="J42" i="20"/>
  <c r="J41" i="20"/>
  <c r="J38" i="20"/>
  <c r="J37" i="20"/>
  <c r="J34" i="20"/>
  <c r="J33" i="20"/>
  <c r="F50" i="20" l="1"/>
  <c r="F49" i="20"/>
  <c r="F42" i="20"/>
  <c r="F41" i="20"/>
  <c r="F38" i="20"/>
  <c r="F37" i="20"/>
  <c r="F34" i="20"/>
  <c r="F33" i="20"/>
  <c r="P31" i="20" l="1"/>
  <c r="Q31" i="20"/>
  <c r="P19" i="20"/>
  <c r="Q19" i="20"/>
  <c r="S20" i="9" l="1"/>
  <c r="S35" i="7"/>
  <c r="J36" i="20" s="1"/>
  <c r="C63" i="10" l="1"/>
  <c r="D63" i="10"/>
  <c r="E63" i="10"/>
  <c r="F63" i="10"/>
  <c r="G63" i="10"/>
  <c r="H63" i="10"/>
  <c r="I63" i="10"/>
  <c r="J63" i="10"/>
  <c r="K63" i="10"/>
  <c r="C54" i="9"/>
  <c r="K63" i="9"/>
  <c r="J63" i="9"/>
  <c r="I63" i="9"/>
  <c r="H63" i="9"/>
  <c r="G63" i="9"/>
  <c r="F63" i="9"/>
  <c r="E63" i="9"/>
  <c r="D63" i="9"/>
  <c r="C63" i="9"/>
  <c r="K54" i="9"/>
  <c r="J54" i="9"/>
  <c r="I54" i="9"/>
  <c r="H54" i="9"/>
  <c r="G54" i="9"/>
  <c r="F54" i="9"/>
  <c r="E54" i="9"/>
  <c r="D54" i="9"/>
  <c r="C27" i="9"/>
  <c r="C36" i="9"/>
  <c r="K36" i="9"/>
  <c r="J36" i="9"/>
  <c r="I36" i="9"/>
  <c r="H36" i="9"/>
  <c r="G36" i="9"/>
  <c r="F36" i="9"/>
  <c r="E36" i="9"/>
  <c r="D36" i="9"/>
  <c r="S44" i="9"/>
  <c r="S41" i="9"/>
  <c r="S40" i="9"/>
  <c r="S42" i="9" s="1"/>
  <c r="S39" i="9"/>
  <c r="S38" i="9"/>
  <c r="D45" i="9"/>
  <c r="E45" i="9"/>
  <c r="F45" i="9"/>
  <c r="G45" i="9"/>
  <c r="H45" i="9"/>
  <c r="I45" i="9"/>
  <c r="J45" i="9"/>
  <c r="K45" i="9"/>
  <c r="C45" i="9"/>
  <c r="S62" i="9"/>
  <c r="S59" i="9"/>
  <c r="S58" i="9"/>
  <c r="S57" i="9"/>
  <c r="S56" i="9"/>
  <c r="S53" i="9"/>
  <c r="J45" i="20" s="1"/>
  <c r="S50" i="9"/>
  <c r="S49" i="9"/>
  <c r="S48" i="9"/>
  <c r="S47" i="9"/>
  <c r="F45" i="20" s="1"/>
  <c r="S35" i="9"/>
  <c r="S32" i="9"/>
  <c r="S31" i="9"/>
  <c r="S30" i="9"/>
  <c r="S29" i="9"/>
  <c r="S26" i="9"/>
  <c r="S23" i="9"/>
  <c r="S22" i="9"/>
  <c r="S24" i="9" s="1"/>
  <c r="S21" i="9"/>
  <c r="S62" i="10"/>
  <c r="S59" i="10"/>
  <c r="S58" i="10"/>
  <c r="S57" i="10"/>
  <c r="S56" i="10"/>
  <c r="S53" i="10"/>
  <c r="J46" i="20" s="1"/>
  <c r="S50" i="10"/>
  <c r="S49" i="10"/>
  <c r="S48" i="10"/>
  <c r="S47" i="10"/>
  <c r="F46" i="20" s="1"/>
  <c r="S44" i="10"/>
  <c r="S41" i="10"/>
  <c r="S40" i="10"/>
  <c r="S39" i="10"/>
  <c r="S38" i="10"/>
  <c r="S26" i="10"/>
  <c r="S23" i="10"/>
  <c r="S22" i="10"/>
  <c r="S21" i="10"/>
  <c r="S20" i="10"/>
  <c r="S35" i="10"/>
  <c r="S32" i="10"/>
  <c r="S31" i="10"/>
  <c r="S30" i="10"/>
  <c r="S29" i="10"/>
  <c r="D17" i="10"/>
  <c r="E17" i="10" s="1"/>
  <c r="F17" i="10" s="1"/>
  <c r="G17" i="10" s="1"/>
  <c r="H17" i="10" s="1"/>
  <c r="I17" i="10" s="1"/>
  <c r="J17" i="10" s="1"/>
  <c r="K17" i="10" s="1"/>
  <c r="D17" i="9"/>
  <c r="E17" i="9" s="1"/>
  <c r="F17" i="9" s="1"/>
  <c r="G17" i="9" s="1"/>
  <c r="H17" i="9" s="1"/>
  <c r="I17" i="9" s="1"/>
  <c r="J17" i="9" s="1"/>
  <c r="K17" i="9" s="1"/>
  <c r="K54" i="10"/>
  <c r="J54" i="10"/>
  <c r="I54" i="10"/>
  <c r="H54" i="10"/>
  <c r="G54" i="10"/>
  <c r="F54" i="10"/>
  <c r="E54" i="10"/>
  <c r="D54" i="10"/>
  <c r="C54" i="10"/>
  <c r="K45" i="10"/>
  <c r="J45" i="10"/>
  <c r="I45" i="10"/>
  <c r="H45" i="10"/>
  <c r="G45" i="10"/>
  <c r="F45" i="10"/>
  <c r="E45" i="10"/>
  <c r="D45" i="10"/>
  <c r="C45" i="10"/>
  <c r="K36" i="10"/>
  <c r="J36" i="10"/>
  <c r="I36" i="10"/>
  <c r="H36" i="10"/>
  <c r="G36" i="10"/>
  <c r="F36" i="10"/>
  <c r="E36" i="10"/>
  <c r="D36" i="10"/>
  <c r="C36" i="10"/>
  <c r="D27" i="10"/>
  <c r="E27" i="10"/>
  <c r="F27" i="10"/>
  <c r="G27" i="10"/>
  <c r="H27" i="10"/>
  <c r="I27" i="10"/>
  <c r="J27" i="10"/>
  <c r="K27" i="10"/>
  <c r="C27" i="10"/>
  <c r="D27" i="9"/>
  <c r="E27" i="9"/>
  <c r="F27" i="9"/>
  <c r="G27" i="9"/>
  <c r="H27" i="9"/>
  <c r="I27" i="9"/>
  <c r="J27" i="9"/>
  <c r="K27" i="9"/>
  <c r="K27" i="7"/>
  <c r="S34" i="10" l="1"/>
  <c r="S33" i="10"/>
  <c r="S52" i="9"/>
  <c r="S24" i="10"/>
  <c r="S25" i="9"/>
  <c r="S60" i="9"/>
  <c r="S61" i="9"/>
  <c r="S43" i="10"/>
  <c r="S25" i="10"/>
  <c r="S60" i="10"/>
  <c r="S51" i="10"/>
  <c r="S52" i="10"/>
  <c r="S51" i="9"/>
  <c r="S42" i="10"/>
  <c r="S33" i="9"/>
  <c r="S34" i="9"/>
  <c r="S43" i="9"/>
  <c r="S61" i="10"/>
  <c r="S35" i="1" l="1"/>
  <c r="J7" i="20" l="1"/>
  <c r="J35" i="20"/>
  <c r="J22" i="20"/>
  <c r="F22" i="20"/>
  <c r="T31" i="20" s="1"/>
  <c r="J18" i="20"/>
  <c r="F18" i="20"/>
  <c r="S31" i="20" s="1"/>
  <c r="J14" i="20"/>
  <c r="F14" i="20"/>
  <c r="R31" i="20" s="1"/>
  <c r="J10" i="20"/>
  <c r="F10" i="20"/>
  <c r="F21" i="20"/>
  <c r="T19" i="20" s="1"/>
  <c r="J21" i="20"/>
  <c r="J17" i="20"/>
  <c r="L17" i="20" s="1"/>
  <c r="F17" i="20"/>
  <c r="S19" i="20" s="1"/>
  <c r="J13" i="20"/>
  <c r="F13" i="20"/>
  <c r="R19" i="20" s="1"/>
  <c r="J9" i="20"/>
  <c r="F9" i="20"/>
  <c r="K63" i="7"/>
  <c r="J63" i="7"/>
  <c r="I63" i="7"/>
  <c r="H63" i="7"/>
  <c r="G63" i="7"/>
  <c r="F63" i="7"/>
  <c r="E63" i="7"/>
  <c r="D63" i="7"/>
  <c r="C63" i="7"/>
  <c r="S62" i="7"/>
  <c r="S59" i="7"/>
  <c r="S58" i="7"/>
  <c r="S57" i="7"/>
  <c r="S56" i="7"/>
  <c r="F48" i="20" s="1"/>
  <c r="K54" i="7"/>
  <c r="J54" i="7"/>
  <c r="I54" i="7"/>
  <c r="H54" i="7"/>
  <c r="G54" i="7"/>
  <c r="F54" i="7"/>
  <c r="E54" i="7"/>
  <c r="D54" i="7"/>
  <c r="C54" i="7"/>
  <c r="S53" i="7"/>
  <c r="S50" i="7"/>
  <c r="S49" i="7"/>
  <c r="S48" i="7"/>
  <c r="S47" i="7"/>
  <c r="K45" i="7"/>
  <c r="J45" i="7"/>
  <c r="I45" i="7"/>
  <c r="H45" i="7"/>
  <c r="G45" i="7"/>
  <c r="F45" i="7"/>
  <c r="E45" i="7"/>
  <c r="D45" i="7"/>
  <c r="C45" i="7"/>
  <c r="S44" i="7"/>
  <c r="S41" i="7"/>
  <c r="S40" i="7"/>
  <c r="S39" i="7"/>
  <c r="S38" i="7"/>
  <c r="K36" i="7"/>
  <c r="J36" i="7"/>
  <c r="I36" i="7"/>
  <c r="H36" i="7"/>
  <c r="G36" i="7"/>
  <c r="F36" i="7"/>
  <c r="E36" i="7"/>
  <c r="D36" i="7"/>
  <c r="C36" i="7"/>
  <c r="J8" i="20"/>
  <c r="S32" i="7"/>
  <c r="S31" i="7"/>
  <c r="S30" i="7"/>
  <c r="S29" i="7"/>
  <c r="J27" i="7"/>
  <c r="I27" i="7"/>
  <c r="H27" i="7"/>
  <c r="G27" i="7"/>
  <c r="F27" i="7"/>
  <c r="E27" i="7"/>
  <c r="D27" i="7"/>
  <c r="C27" i="7"/>
  <c r="S26" i="7"/>
  <c r="J32" i="20" s="1"/>
  <c r="S23" i="7"/>
  <c r="S22" i="7"/>
  <c r="S21" i="7"/>
  <c r="S20" i="7"/>
  <c r="F32" i="20" s="1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J20" i="20" l="1"/>
  <c r="J48" i="20"/>
  <c r="F16" i="20"/>
  <c r="S30" i="20" s="1"/>
  <c r="F44" i="20"/>
  <c r="J16" i="20"/>
  <c r="L16" i="20" s="1"/>
  <c r="J44" i="20"/>
  <c r="J12" i="20"/>
  <c r="J40" i="20"/>
  <c r="F12" i="20"/>
  <c r="R30" i="20" s="1"/>
  <c r="F40" i="20"/>
  <c r="F8" i="20"/>
  <c r="Q30" i="20" s="1"/>
  <c r="F36" i="20"/>
  <c r="F20" i="20"/>
  <c r="L10" i="20"/>
  <c r="H18" i="20"/>
  <c r="H14" i="20"/>
  <c r="H17" i="20"/>
  <c r="H13" i="20"/>
  <c r="F6" i="20"/>
  <c r="H10" i="20"/>
  <c r="J6" i="20"/>
  <c r="L14" i="20"/>
  <c r="L18" i="20"/>
  <c r="L22" i="20"/>
  <c r="F5" i="20"/>
  <c r="H9" i="20"/>
  <c r="H21" i="20"/>
  <c r="J5" i="20"/>
  <c r="L9" i="20"/>
  <c r="L13" i="20"/>
  <c r="L21" i="20"/>
  <c r="J4" i="20"/>
  <c r="L4" i="20" s="1"/>
  <c r="L8" i="20"/>
  <c r="L12" i="20"/>
  <c r="L20" i="20"/>
  <c r="F4" i="20"/>
  <c r="H12" i="20"/>
  <c r="H16" i="20"/>
  <c r="S61" i="7"/>
  <c r="S34" i="7"/>
  <c r="S25" i="7"/>
  <c r="S43" i="7"/>
  <c r="S52" i="7"/>
  <c r="S24" i="7"/>
  <c r="S33" i="7"/>
  <c r="S42" i="7"/>
  <c r="S51" i="7"/>
  <c r="S60" i="7"/>
  <c r="H20" i="20" l="1"/>
  <c r="T30" i="20"/>
  <c r="H8" i="20"/>
  <c r="H4" i="20"/>
  <c r="P30" i="20"/>
  <c r="H22" i="20"/>
  <c r="L6" i="20"/>
  <c r="H6" i="20"/>
  <c r="H5" i="20"/>
  <c r="L5" i="20"/>
  <c r="S62" i="1"/>
  <c r="S59" i="1"/>
  <c r="S58" i="1"/>
  <c r="S57" i="1"/>
  <c r="S56" i="1"/>
  <c r="F47" i="20" s="1"/>
  <c r="S53" i="1"/>
  <c r="S50" i="1"/>
  <c r="S49" i="1"/>
  <c r="S48" i="1"/>
  <c r="S47" i="1"/>
  <c r="S44" i="1"/>
  <c r="S41" i="1"/>
  <c r="S40" i="1"/>
  <c r="S39" i="1"/>
  <c r="S38" i="1"/>
  <c r="S32" i="1"/>
  <c r="S31" i="1"/>
  <c r="S30" i="1"/>
  <c r="S29" i="1"/>
  <c r="S26" i="1"/>
  <c r="J31" i="20" s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J19" i="20" l="1"/>
  <c r="J47" i="20"/>
  <c r="J15" i="20"/>
  <c r="J43" i="20"/>
  <c r="F15" i="20"/>
  <c r="S18" i="20" s="1"/>
  <c r="F43" i="20"/>
  <c r="J11" i="20"/>
  <c r="L11" i="20" s="1"/>
  <c r="J39" i="20"/>
  <c r="F11" i="20"/>
  <c r="R18" i="20" s="1"/>
  <c r="F39" i="20"/>
  <c r="F7" i="20"/>
  <c r="Q18" i="20" s="1"/>
  <c r="F35" i="20"/>
  <c r="F3" i="20"/>
  <c r="P18" i="20" s="1"/>
  <c r="F31" i="20"/>
  <c r="F19" i="20"/>
  <c r="J3" i="20"/>
  <c r="L3" i="20" s="1"/>
  <c r="L15" i="20"/>
  <c r="L19" i="20"/>
  <c r="L7" i="20"/>
  <c r="H11" i="20"/>
  <c r="H15" i="20"/>
  <c r="H7" i="20"/>
  <c r="S25" i="1"/>
  <c r="S33" i="1"/>
  <c r="S24" i="1"/>
  <c r="S51" i="1"/>
  <c r="S42" i="1"/>
  <c r="S34" i="1"/>
  <c r="S61" i="1"/>
  <c r="S60" i="1"/>
  <c r="S52" i="1"/>
  <c r="S43" i="1"/>
  <c r="H19" i="20" l="1"/>
  <c r="T18" i="20"/>
  <c r="H3" i="20"/>
</calcChain>
</file>

<file path=xl/sharedStrings.xml><?xml version="1.0" encoding="utf-8"?>
<sst xmlns="http://schemas.openxmlformats.org/spreadsheetml/2006/main" count="513" uniqueCount="60">
  <si>
    <t>Stuen</t>
  </si>
  <si>
    <t>Første</t>
  </si>
  <si>
    <t>Anden</t>
  </si>
  <si>
    <t>Tredje</t>
  </si>
  <si>
    <t>Fjerde</t>
  </si>
  <si>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</si>
  <si>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</si>
  <si>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</si>
  <si>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</si>
  <si>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</si>
  <si>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</si>
  <si>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</si>
  <si>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</si>
  <si>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</si>
  <si>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</si>
  <si>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</si>
  <si>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Reference</t>
  </si>
  <si>
    <t>Titel</t>
  </si>
  <si>
    <t>TH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</si>
  <si>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</si>
  <si>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</si>
  <si>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</si>
  <si>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</si>
  <si>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</si>
  <si>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</si>
  <si>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</si>
  <si>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</si>
  <si>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diff (%)</t>
  </si>
  <si>
    <t>Areal DF(%) &gt; 2</t>
  </si>
  <si>
    <t>A - Forskudt</t>
  </si>
  <si>
    <t>A - Ranke/kolonne</t>
  </si>
  <si>
    <t>DF(%)</t>
  </si>
  <si>
    <t>midt vindue</t>
  </si>
  <si>
    <t>skubbet</t>
  </si>
  <si>
    <t>1.sal</t>
  </si>
  <si>
    <t>2. sal</t>
  </si>
  <si>
    <t>3. sal</t>
  </si>
  <si>
    <t>4. sal</t>
  </si>
  <si>
    <t>1. sal</t>
  </si>
  <si>
    <t>4.sal</t>
  </si>
  <si>
    <t>A - Ranke/kolonne - center (TH)</t>
  </si>
  <si>
    <t>A - Forskudt - center (TH)</t>
  </si>
  <si>
    <t>A - Forskudt - skubbet (TV)</t>
  </si>
  <si>
    <t>A - Ranke/kolonne - skubbet (TV)</t>
  </si>
  <si>
    <t>Case 2 - nedbrudt brystning (TH)</t>
  </si>
  <si>
    <t>Case 2 - nedbrudt brystning (TV)</t>
  </si>
  <si>
    <t>Case 8</t>
  </si>
  <si>
    <t>Case  8 - Ranke/kolonne (center vindue)</t>
  </si>
  <si>
    <t>Case  8 - Ranke/kolonne</t>
  </si>
  <si>
    <t>Case  8 - forskudte altaner (center vindue)</t>
  </si>
  <si>
    <t>Case  8 - forskudte altaner</t>
  </si>
  <si>
    <t>Case 7</t>
  </si>
  <si>
    <t>Case 8 - Ranke - skubbet (TV)</t>
  </si>
  <si>
    <t>Case 8 - Forskudt - skubbet (TV)</t>
  </si>
  <si>
    <t>Case 8 - Forskudt - center (TH)</t>
  </si>
  <si>
    <t>Case 8 -Ranke - center (TH)</t>
  </si>
  <si>
    <t>Case 7- Forskudt - skubbet (TV)</t>
  </si>
  <si>
    <t>Case 7 - Ranke - skubbet (TV)</t>
  </si>
  <si>
    <t>Case 7 - Ranke - center (TH)</t>
  </si>
  <si>
    <t>Case 7 - Forskudt - center (TH)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</si>
</sst>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Neo Sans Pro Medium"/>
      <family val="2"/>
    </font>
    <font>
      <sz val="9"/>
      <name val="Neo Sans Pro"/>
      <family val="2"/>
    </font>
    <font>
      <sz val="9"/>
      <color theme="1"/>
      <name val="Neo Sans Pro"/>
      <family val="2"/>
    </font>
    <font>
      <sz val="9"/>
      <color theme="1"/>
      <name val="Neo Sans Pro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2" fillId="2" borderId="0" xfId="0" applyFont="1" applyFill="1" applyAlignment="1">
      <alignment horizontal="right" vertical="center" wrapText="1"/>
    </xf>
    <xf numFmtId="0" fontId="1" fillId="2" borderId="7" xfId="0" applyFont="1" applyFill="1" applyBorder="1"/>
    <xf numFmtId="0" fontId="1" fillId="2" borderId="9" xfId="0" applyFont="1" applyFill="1" applyBorder="1"/>
    <xf numFmtId="164" fontId="1" fillId="2" borderId="0" xfId="0" applyNumberFormat="1" applyFont="1" applyFill="1"/>
    <xf numFmtId="0" fontId="3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/>
    <xf numFmtId="0" fontId="5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0" fontId="1" fillId="2" borderId="0" xfId="0" applyFont="1" applyFill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right"/>
    </xf>
    <xf numFmtId="0" fontId="1" fillId="3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/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/>
    <xf numFmtId="2" fontId="8" fillId="2" borderId="0" xfId="1" applyNumberFormat="1" applyFont="1" applyFill="1" applyAlignment="1">
      <alignment horizontal="center"/>
    </xf>
    <xf numFmtId="2" fontId="8" fillId="2" borderId="0" xfId="1" applyNumberFormat="1" applyFont="1" applyFill="1" applyBorder="1" applyAlignment="1">
      <alignment horizontal="center"/>
    </xf>
    <xf numFmtId="2" fontId="8" fillId="2" borderId="3" xfId="1" applyNumberFormat="1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 vertical="center" wrapText="1"/>
    </xf>
    <xf numFmtId="2" fontId="1" fillId="3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/>
    <xf numFmtId="0" fontId="0" fillId="3" borderId="0" xfId="0" applyFill="1" applyBorder="1"/>
    <xf numFmtId="2" fontId="8" fillId="3" borderId="0" xfId="1" applyNumberFormat="1" applyFont="1" applyFill="1" applyBorder="1" applyAlignment="1">
      <alignment horizontal="center"/>
    </xf>
    <xf numFmtId="2" fontId="8" fillId="3" borderId="0" xfId="1" applyNumberFormat="1" applyFont="1" applyFill="1" applyAlignment="1">
      <alignment horizontal="center"/>
    </xf>
    <xf numFmtId="0" fontId="0" fillId="2" borderId="0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2" fontId="8" fillId="3" borderId="1" xfId="1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0" xfId="0" applyNumberFormat="1" applyFont="1" applyFill="1" applyAlignment="1">
      <alignment horizontal="center"/>
    </xf>
    <xf numFmtId="2" fontId="1" fillId="3" borderId="0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 applyProtection="1">
      <alignment horizontal="center" wrapText="1"/>
      <protection locked="0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2" fontId="10" fillId="3" borderId="1" xfId="1" applyNumberFormat="1" applyFont="1" applyFill="1" applyBorder="1" applyAlignment="1">
      <alignment horizontal="center"/>
    </xf>
    <xf numFmtId="2" fontId="10" fillId="3" borderId="1" xfId="1" applyNumberFormat="1" applyFont="1" applyFill="1" applyBorder="1" applyAlignment="1">
      <alignment horizontal="right" vertical="center"/>
    </xf>
    <xf numFmtId="2" fontId="10" fillId="3" borderId="1" xfId="0" applyNumberFormat="1" applyFont="1" applyFill="1" applyBorder="1"/>
    <xf numFmtId="2" fontId="10" fillId="3" borderId="0" xfId="1" applyNumberFormat="1" applyFont="1" applyFill="1" applyBorder="1" applyAlignment="1">
      <alignment horizontal="center"/>
    </xf>
    <xf numFmtId="2" fontId="10" fillId="3" borderId="0" xfId="1" applyNumberFormat="1" applyFont="1" applyFill="1" applyBorder="1" applyAlignment="1">
      <alignment horizontal="right" vertical="center"/>
    </xf>
    <xf numFmtId="2" fontId="10" fillId="3" borderId="0" xfId="0" applyNumberFormat="1" applyFont="1" applyFill="1" applyBorder="1"/>
    <xf numFmtId="2" fontId="10" fillId="2" borderId="0" xfId="1" applyNumberFormat="1" applyFont="1" applyFill="1" applyBorder="1" applyAlignment="1">
      <alignment horizontal="center"/>
    </xf>
    <xf numFmtId="2" fontId="10" fillId="2" borderId="0" xfId="1" applyNumberFormat="1" applyFont="1" applyFill="1" applyBorder="1" applyAlignment="1">
      <alignment horizontal="right" vertical="center"/>
    </xf>
    <xf numFmtId="2" fontId="10" fillId="2" borderId="0" xfId="0" applyNumberFormat="1" applyFont="1" applyFill="1" applyBorder="1"/>
    <xf numFmtId="2" fontId="10" fillId="2" borderId="3" xfId="1" applyNumberFormat="1" applyFont="1" applyFill="1" applyBorder="1" applyAlignment="1">
      <alignment horizontal="center"/>
    </xf>
    <xf numFmtId="2" fontId="10" fillId="2" borderId="3" xfId="1" applyNumberFormat="1" applyFont="1" applyFill="1" applyBorder="1" applyAlignment="1">
      <alignment horizontal="right" vertical="center"/>
    </xf>
    <xf numFmtId="2" fontId="10" fillId="2" borderId="3" xfId="0" applyNumberFormat="1" applyFont="1" applyFill="1" applyBorder="1"/>
    <xf numFmtId="2" fontId="10" fillId="3" borderId="0" xfId="1" applyNumberFormat="1" applyFont="1" applyFill="1" applyAlignment="1">
      <alignment horizontal="center"/>
    </xf>
    <xf numFmtId="2" fontId="10" fillId="3" borderId="0" xfId="1" applyNumberFormat="1" applyFont="1" applyFill="1" applyAlignment="1">
      <alignment horizontal="right" vertical="center"/>
    </xf>
    <xf numFmtId="2" fontId="10" fillId="3" borderId="0" xfId="0" applyNumberFormat="1" applyFont="1" applyFill="1"/>
    <xf numFmtId="2" fontId="10" fillId="2" borderId="0" xfId="1" applyNumberFormat="1" applyFont="1" applyFill="1" applyAlignment="1">
      <alignment horizontal="center"/>
    </xf>
    <xf numFmtId="2" fontId="10" fillId="2" borderId="0" xfId="1" applyNumberFormat="1" applyFont="1" applyFill="1" applyAlignment="1">
      <alignment horizontal="right" vertical="center"/>
    </xf>
    <xf numFmtId="2" fontId="10" fillId="2" borderId="0" xfId="0" applyNumberFormat="1" applyFont="1" applyFill="1"/>
    <xf numFmtId="0" fontId="11" fillId="3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3" borderId="0" xfId="0" applyFont="1" applyFill="1" applyBorder="1"/>
    <xf numFmtId="0" fontId="11" fillId="3" borderId="0" xfId="0" applyFont="1" applyFill="1" applyAlignment="1">
      <alignment horizontal="center"/>
    </xf>
    <xf numFmtId="0" fontId="11" fillId="2" borderId="0" xfId="0" applyFont="1" applyFill="1" applyBorder="1"/>
    <xf numFmtId="0" fontId="11" fillId="2" borderId="0" xfId="0" applyFont="1" applyFill="1" applyAlignment="1">
      <alignment horizontal="center"/>
    </xf>
    <xf numFmtId="0" fontId="11" fillId="3" borderId="1" xfId="0" applyFont="1" applyFill="1" applyBorder="1"/>
    <xf numFmtId="0" fontId="11" fillId="2" borderId="3" xfId="0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/>
    <xf numFmtId="2" fontId="0" fillId="0" borderId="0" xfId="0" applyNumberFormat="1"/>
    <xf numFmtId="0" fontId="12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/>
    </xf>
    <xf numFmtId="0" fontId="11" fillId="3" borderId="0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right"/>
    </xf>
    <xf numFmtId="0" fontId="1" fillId="3" borderId="2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2" fontId="1" fillId="2" borderId="3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3" borderId="3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Sammenligning!$O$18</c:f>
              <c:strCache>
                <c:ptCount val="1"/>
                <c:pt idx="0">
                  <c:v>Case 8 -Ranke - center (TH)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Sammenligning!$P$18:$T$18</c:f>
              <c:numCache>
                <c:formatCode>0.00</c:formatCode>
                <c:ptCount val="5"/>
                <c:pt idx="0">
                  <c:v>1.1400000000000001</c:v>
                </c:pt>
                <c:pt idx="1">
                  <c:v>1.5949206349206355</c:v>
                </c:pt>
                <c:pt idx="2">
                  <c:v>1.6701587301587302</c:v>
                </c:pt>
                <c:pt idx="3">
                  <c:v>1.6982539682539679</c:v>
                </c:pt>
                <c:pt idx="4">
                  <c:v>1.9295238095238099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9-4C9F-AE08-F836A3A30C8D}"/>
            </c:ext>
          </c:extLst>
        </c:ser>
        <c:ser>
          <c:idx val="4"/>
          <c:order val="1"/>
          <c:tx>
            <c:strRef>
              <c:f>Sammenligning!$O$21</c:f>
              <c:strCache>
                <c:ptCount val="1"/>
                <c:pt idx="0">
                  <c:v>Case 7 - Ranke - center (TH)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Sammenligning!$P$21:$T$21</c:f>
              <c:numCache>
                <c:formatCode>0.00</c:formatCode>
                <c:ptCount val="5"/>
                <c:pt idx="0">
                  <c:v>0.66587301587301562</c:v>
                </c:pt>
                <c:pt idx="1">
                  <c:v>1.0582539682539682</c:v>
                </c:pt>
                <c:pt idx="2">
                  <c:v>1.2569841269841275</c:v>
                </c:pt>
                <c:pt idx="3">
                  <c:v>1.4139682539682539</c:v>
                </c:pt>
                <c:pt idx="4">
                  <c:v>1.7492063492063492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B5-4BFB-A6B8-3DC94D54B61A}"/>
            </c:ext>
          </c:extLst>
        </c:ser>
        <c:ser>
          <c:idx val="2"/>
          <c:order val="2"/>
          <c:tx>
            <c:strRef>
              <c:f>Sammenligning!$O$19</c:f>
              <c:strCache>
                <c:ptCount val="1"/>
                <c:pt idx="0">
                  <c:v>Case 8 - Forskudt - center (TH)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Sammenligning!$P$19:$T$19</c:f>
              <c:numCache>
                <c:formatCode>0.00</c:formatCode>
                <c:ptCount val="5"/>
                <c:pt idx="0">
                  <c:v>1.5395238095238093</c:v>
                </c:pt>
                <c:pt idx="1">
                  <c:v>1.6038095238095234</c:v>
                </c:pt>
                <c:pt idx="2">
                  <c:v>1.6660317460317462</c:v>
                </c:pt>
                <c:pt idx="3">
                  <c:v>1.7023809523809528</c:v>
                </c:pt>
                <c:pt idx="4">
                  <c:v>1.9217460317460318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B9-4C9F-AE08-F836A3A30C8D}"/>
            </c:ext>
          </c:extLst>
        </c:ser>
        <c:ser>
          <c:idx val="5"/>
          <c:order val="3"/>
          <c:tx>
            <c:strRef>
              <c:f>Sammenligning!$O$22</c:f>
              <c:strCache>
                <c:ptCount val="1"/>
                <c:pt idx="0">
                  <c:v>Case 7 - Forskudt - center (TH)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Sammenligning!$P$22:$T$22</c:f>
              <c:numCache>
                <c:formatCode>0.00</c:formatCode>
                <c:ptCount val="5"/>
                <c:pt idx="0">
                  <c:v>0.84000000000000052</c:v>
                </c:pt>
                <c:pt idx="1">
                  <c:v>1.0960317460317457</c:v>
                </c:pt>
                <c:pt idx="2">
                  <c:v>1.255396825396826</c:v>
                </c:pt>
                <c:pt idx="3">
                  <c:v>1.465396825396825</c:v>
                </c:pt>
                <c:pt idx="4">
                  <c:v>1.7842857142857143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B5-4BFB-A6B8-3DC94D54B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5"/>
        <c:axId val="451027328"/>
        <c:axId val="451028640"/>
        <c:extLst>
          <c:ext xmlns:c15="http://schemas.microsoft.com/office/drawing/2012/chart" uri="{02D57815-91ED-43cb-92C2-25804820EDAC}">
            <c15:filteredBarSeries>
              <c15:ser>
                <c:idx val="3"/>
                <c:order val="4"/>
                <c:tx>
                  <c:strRef>
                    <c:extLst>
                      <c:ext uri="{02D57815-91ED-43cb-92C2-25804820EDAC}">
                        <c15:formulaRef>
                          <c15:sqref>Sammenligning!$O$20</c15:sqref>
                        </c15:formulaRef>
                      </c:ext>
                    </c:extLst>
                    <c:strCache>
                      <c:ptCount val="1"/>
                      <c:pt idx="0">
                        <c:v>Case 2 - nedbrudt brystning (TH)</c:v>
                      </c:pt>
                    </c:strCache>
                  </c:strRef>
                </c:tx>
                <c:spPr>
                  <a:solidFill>
                    <a:schemeClr val="bg2">
                      <a:lumMod val="90000"/>
                      <a:alpha val="50000"/>
                    </a:schemeClr>
                  </a:soli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Neo Sans Pro" panose="020B0504030504040204" pitchFamily="34" charset="0"/>
                          <a:ea typeface="+mn-ea"/>
                          <a:cs typeface="+mn-cs"/>
                        </a:defRPr>
                      </a:pPr>
                      <a:endParaRPr lang="da-D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Sammenligning!$P$16:$T$16</c15:sqref>
                        </c15:formulaRef>
                      </c:ext>
                    </c:extLst>
                    <c:strCache>
                      <c:ptCount val="5"/>
                      <c:pt idx="0">
                        <c:v>Stuen</c:v>
                      </c:pt>
                      <c:pt idx="1">
                        <c:v>1.sal</c:v>
                      </c:pt>
                      <c:pt idx="2">
                        <c:v>2. sal</c:v>
                      </c:pt>
                      <c:pt idx="3">
                        <c:v>3. sal</c:v>
                      </c:pt>
                      <c:pt idx="4">
                        <c:v>4. sal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Sammenligning!$P$20:$T$20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1.3</c:v>
                      </c:pt>
                      <c:pt idx="1">
                        <c:v>1.45</c:v>
                      </c:pt>
                      <c:pt idx="2">
                        <c:v>1.73</c:v>
                      </c:pt>
                      <c:pt idx="3">
                        <c:v>1.86</c:v>
                      </c:pt>
                      <c:pt idx="4">
                        <c:v>1.92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BE3-48BB-8295-5CC231CF191F}"/>
                  </c:ext>
                </c:extLst>
              </c15:ser>
            </c15:filteredBarSeries>
          </c:ext>
        </c:extLst>
      </c:barChart>
      <c:catAx>
        <c:axId val="45102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8640"/>
        <c:crossesAt val="0.60000000000000009"/>
        <c:auto val="1"/>
        <c:lblAlgn val="ctr"/>
        <c:lblOffset val="100"/>
        <c:noMultiLvlLbl val="0"/>
      </c:catAx>
      <c:valAx>
        <c:axId val="451028640"/>
        <c:scaling>
          <c:orientation val="minMax"/>
          <c:max val="2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7328"/>
        <c:crossesAt val="1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4767895373900906E-2"/>
          <c:y val="0.88306065860136496"/>
          <c:w val="0.97046406385739681"/>
          <c:h val="9.7146233919723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lt1">
                  <a:lumMod val="8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8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Sammenligning!$O$30</c:f>
              <c:strCache>
                <c:ptCount val="1"/>
                <c:pt idx="0">
                  <c:v>Case 8 - Ranke - skubbet (TV)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Sammenligning!$P$30:$T$30</c:f>
              <c:numCache>
                <c:formatCode>0.00</c:formatCode>
                <c:ptCount val="5"/>
                <c:pt idx="0">
                  <c:v>1.2228571428571426</c:v>
                </c:pt>
                <c:pt idx="1">
                  <c:v>1.5787301587301588</c:v>
                </c:pt>
                <c:pt idx="2">
                  <c:v>1.6452380952380956</c:v>
                </c:pt>
                <c:pt idx="3">
                  <c:v>1.6788888888888891</c:v>
                </c:pt>
                <c:pt idx="4">
                  <c:v>1.9039682539682539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35-490D-AC9F-0FCD360A2A03}"/>
            </c:ext>
          </c:extLst>
        </c:ser>
        <c:ser>
          <c:idx val="4"/>
          <c:order val="1"/>
          <c:tx>
            <c:strRef>
              <c:f>Sammenligning!$O$33</c:f>
              <c:strCache>
                <c:ptCount val="1"/>
                <c:pt idx="0">
                  <c:v>Case 7 - Ranke - skubbet (TV)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Sammenligning!$P$33:$T$33</c:f>
              <c:numCache>
                <c:formatCode>0.00</c:formatCode>
                <c:ptCount val="5"/>
                <c:pt idx="0">
                  <c:v>0.64142857142857124</c:v>
                </c:pt>
                <c:pt idx="1">
                  <c:v>0.85285714285714276</c:v>
                </c:pt>
                <c:pt idx="2">
                  <c:v>1.0809523809523809</c:v>
                </c:pt>
                <c:pt idx="3">
                  <c:v>1.2333333333333334</c:v>
                </c:pt>
                <c:pt idx="4">
                  <c:v>1.5446031746031739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75-4747-9D57-89D4F65FD8D8}"/>
            </c:ext>
          </c:extLst>
        </c:ser>
        <c:ser>
          <c:idx val="2"/>
          <c:order val="2"/>
          <c:tx>
            <c:strRef>
              <c:f>Sammenligning!$O$31</c:f>
              <c:strCache>
                <c:ptCount val="1"/>
                <c:pt idx="0">
                  <c:v>Case 8 - Forskudt - skubbet (TV)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Sammenligning!$P$31:$T$31</c:f>
              <c:numCache>
                <c:formatCode>0.00</c:formatCode>
                <c:ptCount val="5"/>
                <c:pt idx="0">
                  <c:v>1.5384126984126991</c:v>
                </c:pt>
                <c:pt idx="1">
                  <c:v>1.5515873015873012</c:v>
                </c:pt>
                <c:pt idx="2">
                  <c:v>1.6909523809523808</c:v>
                </c:pt>
                <c:pt idx="3">
                  <c:v>1.6647619047619042</c:v>
                </c:pt>
                <c:pt idx="4">
                  <c:v>1.8879365079365085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35-490D-AC9F-0FCD360A2A03}"/>
            </c:ext>
          </c:extLst>
        </c:ser>
        <c:ser>
          <c:idx val="5"/>
          <c:order val="3"/>
          <c:tx>
            <c:strRef>
              <c:f>Sammenligning!$O$34</c:f>
              <c:strCache>
                <c:ptCount val="1"/>
                <c:pt idx="0">
                  <c:v>Case 7- Forskudt - skubbet (TV)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Sammenligning!$P$34:$T$34</c:f>
              <c:numCache>
                <c:formatCode>0.00</c:formatCode>
                <c:ptCount val="5"/>
                <c:pt idx="0">
                  <c:v>0.73269841269841274</c:v>
                </c:pt>
                <c:pt idx="1">
                  <c:v>0.83587301587301588</c:v>
                </c:pt>
                <c:pt idx="2">
                  <c:v>1.0984126984126987</c:v>
                </c:pt>
                <c:pt idx="3">
                  <c:v>1.2079365079365079</c:v>
                </c:pt>
                <c:pt idx="4">
                  <c:v>1.5403174603174603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75-4747-9D57-89D4F65FD8D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5"/>
        <c:axId val="451027328"/>
        <c:axId val="451028640"/>
        <c:extLst>
          <c:ext xmlns:c15="http://schemas.microsoft.com/office/drawing/2012/chart" uri="{02D57815-91ED-43cb-92C2-25804820EDAC}">
            <c15:filteredBarSeries>
              <c15:ser>
                <c:idx val="3"/>
                <c:order val="4"/>
                <c:tx>
                  <c:strRef>
                    <c:extLst>
                      <c:ext uri="{02D57815-91ED-43cb-92C2-25804820EDAC}">
                        <c15:formulaRef>
                          <c15:sqref>Sammenligning!$O$20</c15:sqref>
                        </c15:formulaRef>
                      </c:ext>
                    </c:extLst>
                    <c:strCache>
                      <c:ptCount val="1"/>
                      <c:pt idx="0">
                        <c:v>Case 2 - nedbrudt brystning (TH)</c:v>
                      </c:pt>
                    </c:strCache>
                  </c:strRef>
                </c:tx>
                <c:spPr>
                  <a:solidFill>
                    <a:schemeClr val="bg1">
                      <a:lumMod val="75000"/>
                      <a:alpha val="50000"/>
                    </a:schemeClr>
                  </a:soli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Neo Sans Pro" panose="020B0504030504040204" pitchFamily="34" charset="0"/>
                          <a:ea typeface="+mn-ea"/>
                          <a:cs typeface="+mn-cs"/>
                        </a:defRPr>
                      </a:pPr>
                      <a:endParaRPr lang="da-D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Sammenligning!$P$16:$T$16</c15:sqref>
                        </c15:formulaRef>
                      </c:ext>
                    </c:extLst>
                    <c:strCache>
                      <c:ptCount val="5"/>
                      <c:pt idx="0">
                        <c:v>Stuen</c:v>
                      </c:pt>
                      <c:pt idx="1">
                        <c:v>1.sal</c:v>
                      </c:pt>
                      <c:pt idx="2">
                        <c:v>2. sal</c:v>
                      </c:pt>
                      <c:pt idx="3">
                        <c:v>3. sal</c:v>
                      </c:pt>
                      <c:pt idx="4">
                        <c:v>4. sal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Sammenligning!$P$20:$T$20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1.3</c:v>
                      </c:pt>
                      <c:pt idx="1">
                        <c:v>1.45</c:v>
                      </c:pt>
                      <c:pt idx="2">
                        <c:v>1.73</c:v>
                      </c:pt>
                      <c:pt idx="3">
                        <c:v>1.86</c:v>
                      </c:pt>
                      <c:pt idx="4">
                        <c:v>1.92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B38-4D9A-8E82-687EF12A2400}"/>
                  </c:ext>
                </c:extLst>
              </c15:ser>
            </c15:filteredBarSeries>
          </c:ext>
        </c:extLst>
      </c:barChart>
      <c:catAx>
        <c:axId val="45102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8640"/>
        <c:crossesAt val="0.60000000000000009"/>
        <c:auto val="1"/>
        <c:lblAlgn val="ctr"/>
        <c:lblOffset val="100"/>
        <c:tickLblSkip val="1"/>
        <c:tickMarkSkip val="1"/>
        <c:noMultiLvlLbl val="0"/>
      </c:catAx>
      <c:valAx>
        <c:axId val="451028640"/>
        <c:scaling>
          <c:orientation val="minMax"/>
          <c:max val="2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7328"/>
        <c:crossesAt val="1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6888115065445834E-3"/>
          <c:y val="0.88306065860136496"/>
          <c:w val="0.99631118849345546"/>
          <c:h val="9.7146233919723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lt1">
                  <a:lumMod val="8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8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'Ranke Center'!$N$17</c:f>
          <c:strCache>
            <c:ptCount val="1"/>
            <c:pt idx="0">
              <c:v>Case  8 - Ranke/kolonne (center vindue)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'Ranke Center'!$A$20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Center'!$C$27:$K$27</c:f>
              <c:numCache>
                <c:formatCode>0.00</c:formatCode>
                <c:ptCount val="9"/>
                <c:pt idx="0">
                  <c:v>4.0585714285714287</c:v>
                </c:pt>
                <c:pt idx="1">
                  <c:v>2.322857142857143</c:v>
                </c:pt>
                <c:pt idx="2">
                  <c:v>1.3928571428571428</c:v>
                </c:pt>
                <c:pt idx="3">
                  <c:v>0.88571428571428579</c:v>
                </c:pt>
                <c:pt idx="4">
                  <c:v>0.57000000000000006</c:v>
                </c:pt>
                <c:pt idx="5">
                  <c:v>0.38857142857142851</c:v>
                </c:pt>
                <c:pt idx="6">
                  <c:v>0.2742857142857143</c:v>
                </c:pt>
                <c:pt idx="7">
                  <c:v>0.20428571428571426</c:v>
                </c:pt>
                <c:pt idx="8">
                  <c:v>0.16285714285714287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'Ranke Center'!$A$29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Center'!$C$36:$K$36</c:f>
              <c:numCache>
                <c:formatCode>0.00</c:formatCode>
                <c:ptCount val="9"/>
                <c:pt idx="0">
                  <c:v>4.805714285714286</c:v>
                </c:pt>
                <c:pt idx="1">
                  <c:v>2.9171428571428568</c:v>
                </c:pt>
                <c:pt idx="2">
                  <c:v>1.9157142857142857</c:v>
                </c:pt>
                <c:pt idx="3">
                  <c:v>1.352857142857143</c:v>
                </c:pt>
                <c:pt idx="4">
                  <c:v>0.98571428571428565</c:v>
                </c:pt>
                <c:pt idx="5">
                  <c:v>0.76285714285714279</c:v>
                </c:pt>
                <c:pt idx="6">
                  <c:v>0.6171428571428571</c:v>
                </c:pt>
                <c:pt idx="7">
                  <c:v>0.52285714285714291</c:v>
                </c:pt>
                <c:pt idx="8">
                  <c:v>0.47428571428571425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'Ranke Center'!$A$38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Center'!$C$45:$K$45</c:f>
              <c:numCache>
                <c:formatCode>0.00</c:formatCode>
                <c:ptCount val="9"/>
                <c:pt idx="0">
                  <c:v>4.9257142857142862</c:v>
                </c:pt>
                <c:pt idx="1">
                  <c:v>3.0314285714285711</c:v>
                </c:pt>
                <c:pt idx="2">
                  <c:v>2.0157142857142856</c:v>
                </c:pt>
                <c:pt idx="3">
                  <c:v>1.4271428571428568</c:v>
                </c:pt>
                <c:pt idx="4">
                  <c:v>1.0500000000000003</c:v>
                </c:pt>
                <c:pt idx="5">
                  <c:v>0.82285714285714284</c:v>
                </c:pt>
                <c:pt idx="6">
                  <c:v>0.67142857142857149</c:v>
                </c:pt>
                <c:pt idx="7">
                  <c:v>0.5714285714285714</c:v>
                </c:pt>
                <c:pt idx="8">
                  <c:v>0.51571428571428568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'Ranke Center'!$A$47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Center'!$C$54:$K$54</c:f>
              <c:numCache>
                <c:formatCode>0.00</c:formatCode>
                <c:ptCount val="9"/>
                <c:pt idx="0">
                  <c:v>4.9542857142857146</c:v>
                </c:pt>
                <c:pt idx="1">
                  <c:v>3.0614285714285714</c:v>
                </c:pt>
                <c:pt idx="2">
                  <c:v>2.044285714285714</c:v>
                </c:pt>
                <c:pt idx="3">
                  <c:v>1.4571428571428571</c:v>
                </c:pt>
                <c:pt idx="4">
                  <c:v>1.0757142857142858</c:v>
                </c:pt>
                <c:pt idx="5">
                  <c:v>0.85142857142857131</c:v>
                </c:pt>
                <c:pt idx="6">
                  <c:v>0.7014285714285714</c:v>
                </c:pt>
                <c:pt idx="7">
                  <c:v>0.59857142857142853</c:v>
                </c:pt>
                <c:pt idx="8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'Ranke Center'!$A$56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Center'!$C$63:$K$63</c:f>
              <c:numCache>
                <c:formatCode>0.00</c:formatCode>
                <c:ptCount val="9"/>
                <c:pt idx="0">
                  <c:v>5.4571428571428564</c:v>
                </c:pt>
                <c:pt idx="1">
                  <c:v>3.4214285714285713</c:v>
                </c:pt>
                <c:pt idx="2">
                  <c:v>2.3928571428571428</c:v>
                </c:pt>
                <c:pt idx="3">
                  <c:v>1.7228571428571431</c:v>
                </c:pt>
                <c:pt idx="4">
                  <c:v>1.26</c:v>
                </c:pt>
                <c:pt idx="5">
                  <c:v>0.98285714285714276</c:v>
                </c:pt>
                <c:pt idx="6">
                  <c:v>0.81285714285714283</c:v>
                </c:pt>
                <c:pt idx="7">
                  <c:v>0.6914285714285715</c:v>
                </c:pt>
                <c:pt idx="8">
                  <c:v>0.62428571428571433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'Ranke Center'!$L$17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'Ranke Skub'!$N$17</c:f>
          <c:strCache>
            <c:ptCount val="1"/>
            <c:pt idx="0">
              <c:v>Case  8 - Ranke/kolonne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'Ranke Skub'!$A$20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Skub'!$C$27:$K$27</c:f>
              <c:numCache>
                <c:formatCode>0.00</c:formatCode>
                <c:ptCount val="9"/>
                <c:pt idx="0">
                  <c:v>3.9814285714285718</c:v>
                </c:pt>
                <c:pt idx="1">
                  <c:v>2.44</c:v>
                </c:pt>
                <c:pt idx="2">
                  <c:v>1.5142857142857142</c:v>
                </c:pt>
                <c:pt idx="3">
                  <c:v>1.0042857142857142</c:v>
                </c:pt>
                <c:pt idx="4">
                  <c:v>0.69285714285714284</c:v>
                </c:pt>
                <c:pt idx="5">
                  <c:v>0.49285714285714288</c:v>
                </c:pt>
                <c:pt idx="6">
                  <c:v>0.37142857142857139</c:v>
                </c:pt>
                <c:pt idx="7">
                  <c:v>0.28285714285714286</c:v>
                </c:pt>
                <c:pt idx="8">
                  <c:v>0.22571428571428573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'Ranke Skub'!$A$29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Skub'!$C$36:$K$36</c:f>
              <c:numCache>
                <c:formatCode>0.00</c:formatCode>
                <c:ptCount val="9"/>
                <c:pt idx="0">
                  <c:v>4.5914285714285716</c:v>
                </c:pt>
                <c:pt idx="1">
                  <c:v>2.9285714285714284</c:v>
                </c:pt>
                <c:pt idx="2">
                  <c:v>1.9328571428571428</c:v>
                </c:pt>
                <c:pt idx="3">
                  <c:v>1.362857142857143</c:v>
                </c:pt>
                <c:pt idx="4">
                  <c:v>1.0028571428571429</c:v>
                </c:pt>
                <c:pt idx="5">
                  <c:v>0.77000000000000013</c:v>
                </c:pt>
                <c:pt idx="6">
                  <c:v>0.62571428571428567</c:v>
                </c:pt>
                <c:pt idx="7">
                  <c:v>0.52142857142857146</c:v>
                </c:pt>
                <c:pt idx="8">
                  <c:v>0.47285714285714286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'Ranke Skub'!$A$38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Skub'!$C$45:$K$45</c:f>
              <c:numCache>
                <c:formatCode>0.00</c:formatCode>
                <c:ptCount val="9"/>
                <c:pt idx="0">
                  <c:v>4.7485714285714291</c:v>
                </c:pt>
                <c:pt idx="1">
                  <c:v>3.0271428571428571</c:v>
                </c:pt>
                <c:pt idx="2">
                  <c:v>2</c:v>
                </c:pt>
                <c:pt idx="3">
                  <c:v>1.4142857142857144</c:v>
                </c:pt>
                <c:pt idx="4">
                  <c:v>1.05</c:v>
                </c:pt>
                <c:pt idx="5">
                  <c:v>0.81428571428571428</c:v>
                </c:pt>
                <c:pt idx="6">
                  <c:v>0.67142857142857149</c:v>
                </c:pt>
                <c:pt idx="7">
                  <c:v>0.56571428571428573</c:v>
                </c:pt>
                <c:pt idx="8">
                  <c:v>0.51571428571428568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'Ranke Skub'!$A$47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Skub'!$C$54:$K$54</c:f>
              <c:numCache>
                <c:formatCode>0.00</c:formatCode>
                <c:ptCount val="9"/>
                <c:pt idx="0">
                  <c:v>4.7871428571428583</c:v>
                </c:pt>
                <c:pt idx="1">
                  <c:v>3.0742857142857147</c:v>
                </c:pt>
                <c:pt idx="2">
                  <c:v>2.0328571428571429</c:v>
                </c:pt>
                <c:pt idx="3">
                  <c:v>1.4471428571428571</c:v>
                </c:pt>
                <c:pt idx="4">
                  <c:v>1.082857142857143</c:v>
                </c:pt>
                <c:pt idx="5">
                  <c:v>0.84571428571428575</c:v>
                </c:pt>
                <c:pt idx="6">
                  <c:v>0.70285714285714274</c:v>
                </c:pt>
                <c:pt idx="7">
                  <c:v>0.59714285714285709</c:v>
                </c:pt>
                <c:pt idx="8">
                  <c:v>0.53999999999999992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'Ranke Skub'!$A$56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Skub'!$C$63:$K$63</c:f>
              <c:numCache>
                <c:formatCode>0.00</c:formatCode>
                <c:ptCount val="9"/>
                <c:pt idx="0">
                  <c:v>5.3100000000000005</c:v>
                </c:pt>
                <c:pt idx="1">
                  <c:v>3.407142857142857</c:v>
                </c:pt>
                <c:pt idx="2">
                  <c:v>2.4171428571428573</c:v>
                </c:pt>
                <c:pt idx="3">
                  <c:v>1.6714285714285713</c:v>
                </c:pt>
                <c:pt idx="4">
                  <c:v>1.2328571428571427</c:v>
                </c:pt>
                <c:pt idx="5">
                  <c:v>0.96714285714285708</c:v>
                </c:pt>
                <c:pt idx="6">
                  <c:v>0.80857142857142861</c:v>
                </c:pt>
                <c:pt idx="7">
                  <c:v>0.69428571428571417</c:v>
                </c:pt>
                <c:pt idx="8">
                  <c:v>0.62714285714285722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'Ranke Skub'!$L$17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'Forskudt Center'!$N$17</c:f>
          <c:strCache>
            <c:ptCount val="1"/>
            <c:pt idx="0">
              <c:v>Case  8 - forskudte altaner (center vindue)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'Forskudt Center'!$A$20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Center'!$C$27:$K$27</c:f>
              <c:numCache>
                <c:formatCode>0.00</c:formatCode>
                <c:ptCount val="9"/>
                <c:pt idx="0">
                  <c:v>4.6785714285714288</c:v>
                </c:pt>
                <c:pt idx="1">
                  <c:v>2.8128571428571432</c:v>
                </c:pt>
                <c:pt idx="2">
                  <c:v>1.8485714285714285</c:v>
                </c:pt>
                <c:pt idx="3">
                  <c:v>1.3014285714285716</c:v>
                </c:pt>
                <c:pt idx="4">
                  <c:v>0.96285714285714274</c:v>
                </c:pt>
                <c:pt idx="5">
                  <c:v>0.73428571428571421</c:v>
                </c:pt>
                <c:pt idx="6">
                  <c:v>0.58714285714285708</c:v>
                </c:pt>
                <c:pt idx="7">
                  <c:v>0.48999999999999994</c:v>
                </c:pt>
                <c:pt idx="8">
                  <c:v>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B7-479F-8C05-45051A0A2563}"/>
            </c:ext>
          </c:extLst>
        </c:ser>
        <c:ser>
          <c:idx val="1"/>
          <c:order val="1"/>
          <c:tx>
            <c:strRef>
              <c:f>'Forskudt Center'!$A$29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Center'!$C$36:$K$36</c:f>
              <c:numCache>
                <c:formatCode>0.00</c:formatCode>
                <c:ptCount val="9"/>
                <c:pt idx="0">
                  <c:v>4.9171428571428573</c:v>
                </c:pt>
                <c:pt idx="1">
                  <c:v>2.8771428571428572</c:v>
                </c:pt>
                <c:pt idx="2">
                  <c:v>1.8957142857142857</c:v>
                </c:pt>
                <c:pt idx="3">
                  <c:v>1.3342857142857143</c:v>
                </c:pt>
                <c:pt idx="4">
                  <c:v>1.0042857142857142</c:v>
                </c:pt>
                <c:pt idx="5">
                  <c:v>0.77285714285714291</c:v>
                </c:pt>
                <c:pt idx="6">
                  <c:v>0.62714285714285722</c:v>
                </c:pt>
                <c:pt idx="7">
                  <c:v>0.52857142857142858</c:v>
                </c:pt>
                <c:pt idx="8">
                  <c:v>0.47714285714285715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B7-479F-8C05-45051A0A2563}"/>
            </c:ext>
          </c:extLst>
        </c:ser>
        <c:ser>
          <c:idx val="2"/>
          <c:order val="2"/>
          <c:tx>
            <c:strRef>
              <c:f>'Forskudt Center'!$A$38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Center'!$C$45:$K$45</c:f>
              <c:numCache>
                <c:formatCode>0.00</c:formatCode>
                <c:ptCount val="9"/>
                <c:pt idx="0">
                  <c:v>4.9814285714285722</c:v>
                </c:pt>
                <c:pt idx="1">
                  <c:v>2.9585714285714286</c:v>
                </c:pt>
                <c:pt idx="2">
                  <c:v>1.9814285714285713</c:v>
                </c:pt>
                <c:pt idx="3">
                  <c:v>1.4100000000000001</c:v>
                </c:pt>
                <c:pt idx="4">
                  <c:v>1.0657142857142858</c:v>
                </c:pt>
                <c:pt idx="5">
                  <c:v>0.8285714285714284</c:v>
                </c:pt>
                <c:pt idx="6">
                  <c:v>0.67714285714285705</c:v>
                </c:pt>
                <c:pt idx="7">
                  <c:v>0.57428571428571418</c:v>
                </c:pt>
                <c:pt idx="8">
                  <c:v>0.51714285714285713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B7-479F-8C05-45051A0A2563}"/>
            </c:ext>
          </c:extLst>
        </c:ser>
        <c:ser>
          <c:idx val="3"/>
          <c:order val="3"/>
          <c:tx>
            <c:strRef>
              <c:f>'Forskudt Center'!$A$47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Center'!$C$54:$K$54</c:f>
              <c:numCache>
                <c:formatCode>0.00</c:formatCode>
                <c:ptCount val="9"/>
                <c:pt idx="0">
                  <c:v>5.0742857142857147</c:v>
                </c:pt>
                <c:pt idx="1">
                  <c:v>3.0157142857142856</c:v>
                </c:pt>
                <c:pt idx="2">
                  <c:v>2.0128571428571429</c:v>
                </c:pt>
                <c:pt idx="3">
                  <c:v>1.4314285714285713</c:v>
                </c:pt>
                <c:pt idx="4">
                  <c:v>1.0899999999999999</c:v>
                </c:pt>
                <c:pt idx="5">
                  <c:v>0.85428571428571431</c:v>
                </c:pt>
                <c:pt idx="6">
                  <c:v>0.70285714285714285</c:v>
                </c:pt>
                <c:pt idx="7">
                  <c:v>0.6</c:v>
                </c:pt>
                <c:pt idx="8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B7-479F-8C05-45051A0A2563}"/>
            </c:ext>
          </c:extLst>
        </c:ser>
        <c:ser>
          <c:idx val="4"/>
          <c:order val="4"/>
          <c:tx>
            <c:strRef>
              <c:f>'Forskudt Center'!$A$56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Center'!$C$63:$K$63</c:f>
              <c:numCache>
                <c:formatCode>0.00</c:formatCode>
                <c:ptCount val="9"/>
                <c:pt idx="0">
                  <c:v>5.4357142857142851</c:v>
                </c:pt>
                <c:pt idx="1">
                  <c:v>3.402857142857143</c:v>
                </c:pt>
                <c:pt idx="2">
                  <c:v>2.378571428571429</c:v>
                </c:pt>
                <c:pt idx="3">
                  <c:v>1.7171428571428571</c:v>
                </c:pt>
                <c:pt idx="4">
                  <c:v>1.2571428571428573</c:v>
                </c:pt>
                <c:pt idx="5">
                  <c:v>0.97999999999999987</c:v>
                </c:pt>
                <c:pt idx="6">
                  <c:v>0.80857142857142861</c:v>
                </c:pt>
                <c:pt idx="7">
                  <c:v>0.69000000000000017</c:v>
                </c:pt>
                <c:pt idx="8">
                  <c:v>0.62571428571428567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B7-479F-8C05-45051A0A256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'Forskudt Center'!$L$17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'Forskudt Skub'!$N$17</c:f>
          <c:strCache>
            <c:ptCount val="1"/>
            <c:pt idx="0">
              <c:v>Case  8 - forskudte altaner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'Forskudt Skub'!$A$20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Skub'!$C$27:$K$27</c:f>
              <c:numCache>
                <c:formatCode>0.00</c:formatCode>
                <c:ptCount val="9"/>
                <c:pt idx="0">
                  <c:v>4.7414285714285711</c:v>
                </c:pt>
                <c:pt idx="1">
                  <c:v>2.8571428571428572</c:v>
                </c:pt>
                <c:pt idx="2">
                  <c:v>1.8571428571428572</c:v>
                </c:pt>
                <c:pt idx="3">
                  <c:v>1.28</c:v>
                </c:pt>
                <c:pt idx="4">
                  <c:v>0.94285714285714273</c:v>
                </c:pt>
                <c:pt idx="5">
                  <c:v>0.71</c:v>
                </c:pt>
                <c:pt idx="6">
                  <c:v>0.56999999999999995</c:v>
                </c:pt>
                <c:pt idx="7">
                  <c:v>0.46714285714285714</c:v>
                </c:pt>
                <c:pt idx="8">
                  <c:v>0.42000000000000004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F6-4C06-891B-36F52CB54EF7}"/>
            </c:ext>
          </c:extLst>
        </c:ser>
        <c:ser>
          <c:idx val="1"/>
          <c:order val="1"/>
          <c:tx>
            <c:strRef>
              <c:f>'Forskudt Skub'!$A$29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Skub'!$C$36:$K$36</c:f>
              <c:numCache>
                <c:formatCode>0.00</c:formatCode>
                <c:ptCount val="9"/>
                <c:pt idx="0">
                  <c:v>4.637142857142857</c:v>
                </c:pt>
                <c:pt idx="1">
                  <c:v>2.822857142857143</c:v>
                </c:pt>
                <c:pt idx="2">
                  <c:v>1.8671428571428572</c:v>
                </c:pt>
                <c:pt idx="3">
                  <c:v>1.3157142857142856</c:v>
                </c:pt>
                <c:pt idx="4">
                  <c:v>0.98428571428571421</c:v>
                </c:pt>
                <c:pt idx="5">
                  <c:v>0.75142857142857145</c:v>
                </c:pt>
                <c:pt idx="6">
                  <c:v>0.61142857142857143</c:v>
                </c:pt>
                <c:pt idx="7">
                  <c:v>0.51142857142857145</c:v>
                </c:pt>
                <c:pt idx="8">
                  <c:v>0.4628571428571428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F6-4C06-891B-36F52CB54EF7}"/>
            </c:ext>
          </c:extLst>
        </c:ser>
        <c:ser>
          <c:idx val="2"/>
          <c:order val="2"/>
          <c:tx>
            <c:strRef>
              <c:f>'Forskudt Skub'!$A$38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Skub'!$C$45:$K$45</c:f>
              <c:numCache>
                <c:formatCode>0.00</c:formatCode>
                <c:ptCount val="9"/>
                <c:pt idx="0">
                  <c:v>5.0057142857142853</c:v>
                </c:pt>
                <c:pt idx="1">
                  <c:v>3.0585714285714287</c:v>
                </c:pt>
                <c:pt idx="2">
                  <c:v>2.0171428571428569</c:v>
                </c:pt>
                <c:pt idx="3">
                  <c:v>1.4242857142857144</c:v>
                </c:pt>
                <c:pt idx="4">
                  <c:v>1.08</c:v>
                </c:pt>
                <c:pt idx="5">
                  <c:v>0.83571428571428574</c:v>
                </c:pt>
                <c:pt idx="6">
                  <c:v>0.68857142857142861</c:v>
                </c:pt>
                <c:pt idx="7">
                  <c:v>0.58142857142857152</c:v>
                </c:pt>
                <c:pt idx="8">
                  <c:v>0.52714285714285714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F6-4C06-891B-36F52CB54EF7}"/>
            </c:ext>
          </c:extLst>
        </c:ser>
        <c:ser>
          <c:idx val="3"/>
          <c:order val="3"/>
          <c:tx>
            <c:strRef>
              <c:f>'Forskudt Skub'!$A$47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Skub'!$C$54:$K$54</c:f>
              <c:numCache>
                <c:formatCode>0.00</c:formatCode>
                <c:ptCount val="9"/>
                <c:pt idx="0">
                  <c:v>4.8642857142857139</c:v>
                </c:pt>
                <c:pt idx="1">
                  <c:v>2.9771428571428573</c:v>
                </c:pt>
                <c:pt idx="2">
                  <c:v>1.98</c:v>
                </c:pt>
                <c:pt idx="3">
                  <c:v>1.4114285714285715</c:v>
                </c:pt>
                <c:pt idx="4">
                  <c:v>1.0785714285714287</c:v>
                </c:pt>
                <c:pt idx="5">
                  <c:v>0.84142857142857153</c:v>
                </c:pt>
                <c:pt idx="6">
                  <c:v>0.69857142857142851</c:v>
                </c:pt>
                <c:pt idx="7">
                  <c:v>0.59142857142857153</c:v>
                </c:pt>
                <c:pt idx="8">
                  <c:v>0.53999999999999992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F6-4C06-891B-36F52CB54EF7}"/>
            </c:ext>
          </c:extLst>
        </c:ser>
        <c:ser>
          <c:idx val="4"/>
          <c:order val="4"/>
          <c:tx>
            <c:strRef>
              <c:f>'Forskudt Skub'!$A$56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Skub'!$C$63:$K$63</c:f>
              <c:numCache>
                <c:formatCode>0.00</c:formatCode>
                <c:ptCount val="9"/>
                <c:pt idx="0">
                  <c:v>5.2285714285714286</c:v>
                </c:pt>
                <c:pt idx="1">
                  <c:v>3.3771428571428568</c:v>
                </c:pt>
                <c:pt idx="2">
                  <c:v>2.38</c:v>
                </c:pt>
                <c:pt idx="3">
                  <c:v>1.6942857142857144</c:v>
                </c:pt>
                <c:pt idx="4">
                  <c:v>1.2471428571428569</c:v>
                </c:pt>
                <c:pt idx="5">
                  <c:v>0.96857142857142853</c:v>
                </c:pt>
                <c:pt idx="6">
                  <c:v>0.80142857142857149</c:v>
                </c:pt>
                <c:pt idx="7">
                  <c:v>0.68428571428571416</c:v>
                </c:pt>
                <c:pt idx="8">
                  <c:v>0.6100000000000001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F6-4C06-891B-36F52CB54EF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'Forskudt Skub'!$L$17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1044733</xdr:colOff>
      <xdr:row>49</xdr:row>
      <xdr:rowOff>6723</xdr:rowOff>
    </xdr:from>
    <xdr:to>
      <xdr:col>22</xdr:col>
      <xdr:colOff>257734</xdr:colOff>
      <xdr:row>69</xdr:row>
      <xdr:rowOff>46548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1024218</xdr:colOff>
      <xdr:row>70</xdr:row>
      <xdr:rowOff>73960</xdr:rowOff>
    </xdr:from>
    <xdr:to>
      <xdr:col>22</xdr:col>
      <xdr:colOff>237219</xdr:colOff>
      <xdr:row>90</xdr:row>
      <xdr:rowOff>113785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Ranke Center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Ranke Center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Ranke Skub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Ranke Skub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Forskudt Center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Forskudt Center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Forskudt Skub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Forskudt Skub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5"/>
  <sheetViews>
    <sheetView tabSelected="1" topLeftCell="A79" zoomScale="85" zoomScaleNormal="85" workbookViewId="0">
      <selection activeCell="A29" sqref="A29:L50"/>
    </sheetView>
  </sheetViews>
  <sheetFormatPr defaultRowHeight="15" x14ac:dyDescent="0.25"/>
  <cols>
    <col min="1" max="1" width="5.85546875" bestFit="1" customWidth="1"/>
    <col min="2" max="2" width="15.7109375" bestFit="1" customWidth="1"/>
    <col min="3" max="3" width="3.28515625" style="36" bestFit="1" customWidth="1"/>
    <col min="4" max="4" width="10.140625" style="36" bestFit="1" customWidth="1"/>
    <col min="5" max="5" width="0.7109375" style="36" customWidth="1"/>
    <col min="6" max="6" width="7" style="36" bestFit="1" customWidth="1"/>
    <col min="7" max="7" width="9.42578125" style="36" customWidth="1"/>
    <col min="8" max="8" width="8.7109375" style="66" customWidth="1"/>
    <col min="9" max="9" width="0.7109375" customWidth="1"/>
    <col min="10" max="10" width="7" bestFit="1" customWidth="1"/>
    <col min="11" max="11" width="9.42578125" customWidth="1"/>
    <col min="12" max="12" width="8.7109375" style="66" customWidth="1"/>
    <col min="15" max="15" width="32.140625" bestFit="1" customWidth="1"/>
    <col min="16" max="20" width="12.85546875" bestFit="1" customWidth="1"/>
  </cols>
  <sheetData>
    <row r="1" spans="1:20" s="60" customFormat="1" x14ac:dyDescent="0.25">
      <c r="A1" s="107"/>
      <c r="B1" s="107"/>
      <c r="C1" s="107"/>
      <c r="D1" s="59"/>
      <c r="E1" s="59"/>
      <c r="F1" s="106" t="s">
        <v>31</v>
      </c>
      <c r="G1" s="106"/>
      <c r="H1" s="106"/>
      <c r="I1" s="104"/>
      <c r="J1" s="106" t="s">
        <v>28</v>
      </c>
      <c r="K1" s="106"/>
      <c r="L1" s="106"/>
    </row>
    <row r="2" spans="1:20" x14ac:dyDescent="0.25">
      <c r="A2" s="108"/>
      <c r="B2" s="108"/>
      <c r="C2" s="108"/>
      <c r="D2" s="95"/>
      <c r="E2" s="95"/>
      <c r="F2" s="95" t="s">
        <v>46</v>
      </c>
      <c r="G2" s="95" t="s">
        <v>16</v>
      </c>
      <c r="H2" s="103" t="s">
        <v>27</v>
      </c>
      <c r="I2" s="99"/>
      <c r="J2" s="95" t="s">
        <v>46</v>
      </c>
      <c r="K2" s="95" t="s">
        <v>16</v>
      </c>
      <c r="L2" s="103" t="s">
        <v>27</v>
      </c>
    </row>
    <row r="3" spans="1:20" x14ac:dyDescent="0.25">
      <c r="A3" s="113" t="s">
        <v>0</v>
      </c>
      <c r="B3" s="111" t="s">
        <v>30</v>
      </c>
      <c r="C3" s="93" t="s">
        <v>18</v>
      </c>
      <c r="D3" s="93" t="s">
        <v>32</v>
      </c>
      <c r="E3" s="93"/>
      <c r="F3" s="75">
        <f>'Ranke Center'!$S$20</f>
        <v>1.1400000000000001</v>
      </c>
      <c r="G3" s="75">
        <v>0.84</v>
      </c>
      <c r="H3" s="76">
        <f t="shared" ref="H3:H22" si="0">100-(G3/F3)*100</f>
        <v>26.31578947368422</v>
      </c>
      <c r="I3" s="77"/>
      <c r="J3" s="75">
        <f>'Ranke Center'!$S$26</f>
        <v>15.873015873015872</v>
      </c>
      <c r="K3" s="75">
        <v>14.29</v>
      </c>
      <c r="L3" s="76">
        <f t="shared" ref="L3:L15" si="1">100-(K3/J3)*100</f>
        <v>9.972999999999999</v>
      </c>
    </row>
    <row r="4" spans="1:20" x14ac:dyDescent="0.25">
      <c r="A4" s="109"/>
      <c r="B4" s="112"/>
      <c r="C4" s="94" t="s">
        <v>20</v>
      </c>
      <c r="D4" s="94" t="s">
        <v>33</v>
      </c>
      <c r="E4" s="94"/>
      <c r="F4" s="78">
        <f>'Ranke Skub'!$S$20</f>
        <v>1.2228571428571426</v>
      </c>
      <c r="G4" s="78">
        <v>1.07</v>
      </c>
      <c r="H4" s="79">
        <f t="shared" si="0"/>
        <v>12.499999999999972</v>
      </c>
      <c r="I4" s="80"/>
      <c r="J4" s="78">
        <f>'Ranke Skub'!$S$26</f>
        <v>17.460317460317459</v>
      </c>
      <c r="K4" s="78">
        <v>17.46</v>
      </c>
      <c r="L4" s="79">
        <f t="shared" si="1"/>
        <v>1.8181818181659537E-3</v>
      </c>
    </row>
    <row r="5" spans="1:20" x14ac:dyDescent="0.25">
      <c r="A5" s="109"/>
      <c r="B5" s="109" t="s">
        <v>29</v>
      </c>
      <c r="C5" s="95" t="s">
        <v>18</v>
      </c>
      <c r="D5" s="95" t="s">
        <v>32</v>
      </c>
      <c r="E5" s="95"/>
      <c r="F5" s="81">
        <f>'Forskudt Center'!$S$20</f>
        <v>1.5395238095238093</v>
      </c>
      <c r="G5" s="81">
        <v>0.84</v>
      </c>
      <c r="H5" s="82">
        <f t="shared" si="0"/>
        <v>45.437673987008964</v>
      </c>
      <c r="I5" s="83"/>
      <c r="J5" s="81">
        <f>'Forskudt Center'!$S$26</f>
        <v>22.222222222222221</v>
      </c>
      <c r="K5" s="81">
        <v>14.29</v>
      </c>
      <c r="L5" s="82">
        <f t="shared" si="1"/>
        <v>35.694999999999993</v>
      </c>
    </row>
    <row r="6" spans="1:20" x14ac:dyDescent="0.25">
      <c r="A6" s="110"/>
      <c r="B6" s="110"/>
      <c r="C6" s="96" t="s">
        <v>20</v>
      </c>
      <c r="D6" s="95" t="s">
        <v>33</v>
      </c>
      <c r="E6" s="96"/>
      <c r="F6" s="84">
        <f>'Forskudt Skub'!$S$20</f>
        <v>1.5384126984126991</v>
      </c>
      <c r="G6" s="84">
        <v>1.07</v>
      </c>
      <c r="H6" s="85">
        <f t="shared" si="0"/>
        <v>30.447791993396649</v>
      </c>
      <c r="I6" s="86"/>
      <c r="J6" s="84">
        <f>'Forskudt Skub'!$S$26</f>
        <v>19.047619047619047</v>
      </c>
      <c r="K6" s="84">
        <v>17.46</v>
      </c>
      <c r="L6" s="85">
        <f t="shared" si="1"/>
        <v>8.3349999999999937</v>
      </c>
      <c r="P6" t="s">
        <v>0</v>
      </c>
      <c r="Q6" t="s">
        <v>34</v>
      </c>
      <c r="R6" t="s">
        <v>35</v>
      </c>
      <c r="S6" t="s">
        <v>36</v>
      </c>
      <c r="T6" t="s">
        <v>37</v>
      </c>
    </row>
    <row r="7" spans="1:20" x14ac:dyDescent="0.25">
      <c r="A7" s="114" t="s">
        <v>38</v>
      </c>
      <c r="B7" s="97" t="s">
        <v>30</v>
      </c>
      <c r="C7" s="98" t="s">
        <v>18</v>
      </c>
      <c r="D7" s="93" t="s">
        <v>32</v>
      </c>
      <c r="E7" s="98"/>
      <c r="F7" s="87">
        <f>'Ranke Center'!$S$29</f>
        <v>1.5949206349206355</v>
      </c>
      <c r="G7" s="78">
        <v>1.22</v>
      </c>
      <c r="H7" s="88">
        <f t="shared" si="0"/>
        <v>23.507165605095565</v>
      </c>
      <c r="I7" s="89"/>
      <c r="J7" s="87">
        <f>'Ranke Center'!$S$35</f>
        <v>20.634920634920633</v>
      </c>
      <c r="K7" s="78">
        <v>17.46</v>
      </c>
      <c r="L7" s="88">
        <f t="shared" si="1"/>
        <v>15.386153846153832</v>
      </c>
      <c r="O7" s="61" t="s">
        <v>40</v>
      </c>
      <c r="P7" s="67">
        <v>-26.150178784267013</v>
      </c>
      <c r="Q7" s="63">
        <v>-15.284235788210594</v>
      </c>
      <c r="R7" s="67">
        <v>-12.173254198762407</v>
      </c>
      <c r="S7" s="62">
        <v>-8.9133363268971664</v>
      </c>
      <c r="T7" s="67">
        <v>9.1016333938294025</v>
      </c>
    </row>
    <row r="8" spans="1:20" x14ac:dyDescent="0.25">
      <c r="A8" s="114"/>
      <c r="B8" s="97"/>
      <c r="C8" s="98" t="s">
        <v>20</v>
      </c>
      <c r="D8" s="94" t="s">
        <v>33</v>
      </c>
      <c r="E8" s="98"/>
      <c r="F8" s="87">
        <f>'Ranke Skub'!$S$29</f>
        <v>1.5787301587301588</v>
      </c>
      <c r="G8" s="78">
        <v>1.07</v>
      </c>
      <c r="H8" s="88">
        <f t="shared" si="0"/>
        <v>32.224009652121453</v>
      </c>
      <c r="I8" s="89"/>
      <c r="J8" s="87">
        <f>'Ranke Skub'!$S$35</f>
        <v>20.634920634920633</v>
      </c>
      <c r="K8" s="78">
        <v>15.87</v>
      </c>
      <c r="L8" s="88">
        <f t="shared" si="1"/>
        <v>23.091538461538448</v>
      </c>
      <c r="O8" s="61" t="s">
        <v>43</v>
      </c>
      <c r="P8" s="62">
        <v>-66.815144766147057</v>
      </c>
      <c r="Q8" s="63">
        <v>-25.460636515912924</v>
      </c>
      <c r="R8" s="62">
        <v>7.4889867841409625</v>
      </c>
      <c r="S8" s="62">
        <v>2.7027027027027088</v>
      </c>
      <c r="T8" s="62">
        <v>8.0670023635802721</v>
      </c>
    </row>
    <row r="9" spans="1:20" x14ac:dyDescent="0.25">
      <c r="A9" s="114"/>
      <c r="B9" s="99" t="s">
        <v>29</v>
      </c>
      <c r="C9" s="100" t="s">
        <v>18</v>
      </c>
      <c r="D9" s="95" t="s">
        <v>32</v>
      </c>
      <c r="E9" s="100"/>
      <c r="F9" s="90">
        <f>'Forskudt Center'!$S$29</f>
        <v>1.6038095238095234</v>
      </c>
      <c r="G9" s="81">
        <v>1.22</v>
      </c>
      <c r="H9" s="91">
        <f t="shared" si="0"/>
        <v>23.931116389548677</v>
      </c>
      <c r="I9" s="92"/>
      <c r="J9" s="90">
        <f>'Forskudt Center'!$S$35</f>
        <v>22.222222222222221</v>
      </c>
      <c r="K9" s="81">
        <v>17.46</v>
      </c>
      <c r="L9" s="91">
        <f t="shared" si="1"/>
        <v>21.429999999999993</v>
      </c>
      <c r="O9" s="52" t="s">
        <v>41</v>
      </c>
      <c r="P9" s="47">
        <v>0</v>
      </c>
      <c r="Q9" s="46">
        <v>-11.310644460535869</v>
      </c>
      <c r="R9" s="47">
        <v>-12.315084081426164</v>
      </c>
      <c r="S9" s="47">
        <v>-5.0909878682842589</v>
      </c>
      <c r="T9" s="47">
        <v>10.888710968775015</v>
      </c>
    </row>
    <row r="10" spans="1:20" x14ac:dyDescent="0.25">
      <c r="A10" s="114"/>
      <c r="B10" s="99"/>
      <c r="C10" s="100" t="s">
        <v>20</v>
      </c>
      <c r="D10" s="95" t="s">
        <v>33</v>
      </c>
      <c r="E10" s="100"/>
      <c r="F10" s="90">
        <f>'Forskudt Skub'!$S$29</f>
        <v>1.5515873015873012</v>
      </c>
      <c r="G10" s="81">
        <v>1.07</v>
      </c>
      <c r="H10" s="91">
        <f t="shared" si="0"/>
        <v>31.038363171355471</v>
      </c>
      <c r="I10" s="92"/>
      <c r="J10" s="90">
        <f>'Forskudt Skub'!$S$35</f>
        <v>20.634920634920633</v>
      </c>
      <c r="K10" s="81">
        <v>15.87</v>
      </c>
      <c r="L10" s="91">
        <f t="shared" si="1"/>
        <v>23.091538461538448</v>
      </c>
      <c r="O10" s="52" t="s">
        <v>42</v>
      </c>
      <c r="P10" s="48">
        <v>-46.035528596187191</v>
      </c>
      <c r="Q10" s="46">
        <v>-28.009874667679469</v>
      </c>
      <c r="R10" s="48">
        <v>8.9595375722543622</v>
      </c>
      <c r="S10" s="47">
        <v>0.65703022339027939</v>
      </c>
      <c r="T10" s="48">
        <v>7.8112118713932404</v>
      </c>
    </row>
    <row r="11" spans="1:20" x14ac:dyDescent="0.25">
      <c r="A11" s="113" t="s">
        <v>35</v>
      </c>
      <c r="B11" s="101" t="s">
        <v>30</v>
      </c>
      <c r="C11" s="93" t="s">
        <v>18</v>
      </c>
      <c r="D11" s="93" t="s">
        <v>32</v>
      </c>
      <c r="E11" s="93"/>
      <c r="F11" s="75">
        <f>'Ranke Center'!$S$38</f>
        <v>1.6701587301587302</v>
      </c>
      <c r="G11" s="75">
        <v>1.41</v>
      </c>
      <c r="H11" s="76">
        <f t="shared" si="0"/>
        <v>15.576886523474627</v>
      </c>
      <c r="I11" s="77"/>
      <c r="J11" s="75">
        <f>'Ranke Center'!$S$44</f>
        <v>23.809523809523807</v>
      </c>
      <c r="K11" s="75">
        <v>19.05</v>
      </c>
      <c r="L11" s="76">
        <f t="shared" si="1"/>
        <v>19.989999999999981</v>
      </c>
    </row>
    <row r="12" spans="1:20" x14ac:dyDescent="0.25">
      <c r="A12" s="109"/>
      <c r="B12" s="97"/>
      <c r="C12" s="94" t="s">
        <v>20</v>
      </c>
      <c r="D12" s="94" t="s">
        <v>33</v>
      </c>
      <c r="E12" s="94"/>
      <c r="F12" s="78">
        <f>'Ranke Skub'!$S$38</f>
        <v>1.6452380952380956</v>
      </c>
      <c r="G12" s="78">
        <v>1</v>
      </c>
      <c r="H12" s="79">
        <f t="shared" si="0"/>
        <v>39.218523878437061</v>
      </c>
      <c r="I12" s="80"/>
      <c r="J12" s="78">
        <f>'Ranke Skub'!$S$44</f>
        <v>22.222222222222221</v>
      </c>
      <c r="K12" s="78">
        <v>17.46</v>
      </c>
      <c r="L12" s="79">
        <f t="shared" si="1"/>
        <v>21.429999999999993</v>
      </c>
    </row>
    <row r="13" spans="1:20" x14ac:dyDescent="0.25">
      <c r="A13" s="109"/>
      <c r="B13" s="99" t="s">
        <v>29</v>
      </c>
      <c r="C13" s="95" t="s">
        <v>18</v>
      </c>
      <c r="D13" s="95" t="s">
        <v>32</v>
      </c>
      <c r="E13" s="95"/>
      <c r="F13" s="81">
        <f>'Forskudt Center'!$S$38</f>
        <v>1.6660317460317462</v>
      </c>
      <c r="G13" s="81">
        <v>1.41</v>
      </c>
      <c r="H13" s="82">
        <f t="shared" si="0"/>
        <v>15.36775914634147</v>
      </c>
      <c r="I13" s="83"/>
      <c r="J13" s="81">
        <f>'Forskudt Center'!$S$44</f>
        <v>25.396825396825395</v>
      </c>
      <c r="K13" s="81">
        <v>19.05</v>
      </c>
      <c r="L13" s="82">
        <f t="shared" si="1"/>
        <v>24.990624999999994</v>
      </c>
    </row>
    <row r="14" spans="1:20" x14ac:dyDescent="0.25">
      <c r="A14" s="110"/>
      <c r="B14" s="102"/>
      <c r="C14" s="96" t="s">
        <v>20</v>
      </c>
      <c r="D14" s="95" t="s">
        <v>33</v>
      </c>
      <c r="E14" s="96"/>
      <c r="F14" s="84">
        <f>'Forskudt Skub'!$S$38</f>
        <v>1.6909523809523808</v>
      </c>
      <c r="G14" s="84">
        <v>1</v>
      </c>
      <c r="H14" s="85">
        <f t="shared" si="0"/>
        <v>40.86172909039707</v>
      </c>
      <c r="I14" s="86"/>
      <c r="J14" s="84">
        <f>'Forskudt Skub'!$S$44</f>
        <v>23.809523809523807</v>
      </c>
      <c r="K14" s="84">
        <v>17.46</v>
      </c>
      <c r="L14" s="85">
        <f t="shared" si="1"/>
        <v>26.667999999999992</v>
      </c>
    </row>
    <row r="15" spans="1:20" x14ac:dyDescent="0.25">
      <c r="A15" s="109" t="s">
        <v>36</v>
      </c>
      <c r="B15" s="97" t="s">
        <v>30</v>
      </c>
      <c r="C15" s="94" t="s">
        <v>18</v>
      </c>
      <c r="D15" s="93" t="s">
        <v>32</v>
      </c>
      <c r="E15" s="94"/>
      <c r="F15" s="78">
        <f>'Ranke Center'!$S$47</f>
        <v>1.6982539682539679</v>
      </c>
      <c r="G15" s="78">
        <v>1.54</v>
      </c>
      <c r="H15" s="79">
        <f t="shared" si="0"/>
        <v>9.318627909150365</v>
      </c>
      <c r="I15" s="80"/>
      <c r="J15" s="78">
        <f>'Ranke Center'!$S$53</f>
        <v>25.396825396825395</v>
      </c>
      <c r="K15" s="78">
        <v>20.63</v>
      </c>
      <c r="L15" s="79">
        <f t="shared" si="1"/>
        <v>18.769374999999997</v>
      </c>
    </row>
    <row r="16" spans="1:20" x14ac:dyDescent="0.25">
      <c r="A16" s="109"/>
      <c r="B16" s="97"/>
      <c r="C16" s="94" t="s">
        <v>20</v>
      </c>
      <c r="D16" s="94" t="s">
        <v>33</v>
      </c>
      <c r="E16" s="94"/>
      <c r="F16" s="78">
        <f>'Ranke Skub'!$S$47</f>
        <v>1.6788888888888891</v>
      </c>
      <c r="G16" s="78">
        <v>1.2</v>
      </c>
      <c r="H16" s="79">
        <f t="shared" si="0"/>
        <v>28.524156187955015</v>
      </c>
      <c r="I16" s="80"/>
      <c r="J16" s="78">
        <f>'Ranke Skub'!$S$53</f>
        <v>23.809523809523807</v>
      </c>
      <c r="K16" s="78">
        <v>17.46</v>
      </c>
      <c r="L16" s="79">
        <f>100-(K16/ROUNDDOWN(J16,2))*100</f>
        <v>26.638655462184872</v>
      </c>
      <c r="P16" t="s">
        <v>0</v>
      </c>
      <c r="Q16" t="s">
        <v>34</v>
      </c>
      <c r="R16" t="s">
        <v>35</v>
      </c>
      <c r="S16" t="s">
        <v>36</v>
      </c>
      <c r="T16" t="s">
        <v>37</v>
      </c>
    </row>
    <row r="17" spans="1:20" x14ac:dyDescent="0.25">
      <c r="A17" s="109"/>
      <c r="B17" s="99" t="s">
        <v>29</v>
      </c>
      <c r="C17" s="95" t="s">
        <v>18</v>
      </c>
      <c r="D17" s="95" t="s">
        <v>32</v>
      </c>
      <c r="E17" s="95"/>
      <c r="F17" s="81">
        <f>'Forskudt Center'!$S$47</f>
        <v>1.7023809523809528</v>
      </c>
      <c r="G17" s="81">
        <v>1.54</v>
      </c>
      <c r="H17" s="82">
        <f t="shared" si="0"/>
        <v>9.5384615384615614</v>
      </c>
      <c r="I17" s="83"/>
      <c r="J17" s="81">
        <f>'Forskudt Center'!$S$53</f>
        <v>25.396825396825395</v>
      </c>
      <c r="K17" s="81">
        <v>20.63</v>
      </c>
      <c r="L17" s="79">
        <f>100-(K17/ROUNDDOWN(J17,2))*100</f>
        <v>18.74753840094526</v>
      </c>
    </row>
    <row r="18" spans="1:20" x14ac:dyDescent="0.25">
      <c r="A18" s="109"/>
      <c r="B18" s="99"/>
      <c r="C18" s="95" t="s">
        <v>20</v>
      </c>
      <c r="D18" s="95" t="s">
        <v>33</v>
      </c>
      <c r="E18" s="95"/>
      <c r="F18" s="81">
        <f>'Forskudt Skub'!$S$47</f>
        <v>1.6647619047619042</v>
      </c>
      <c r="G18" s="81">
        <v>1.2</v>
      </c>
      <c r="H18" s="82">
        <f t="shared" si="0"/>
        <v>27.91762013729975</v>
      </c>
      <c r="I18" s="83"/>
      <c r="J18" s="81">
        <f>'Forskudt Skub'!$S$53</f>
        <v>23.809523809523807</v>
      </c>
      <c r="K18" s="81">
        <v>17.46</v>
      </c>
      <c r="L18" s="82">
        <f>100-(K18/J18)*100</f>
        <v>26.667999999999992</v>
      </c>
      <c r="O18" s="61" t="s">
        <v>55</v>
      </c>
      <c r="P18" s="67">
        <f>F3</f>
        <v>1.1400000000000001</v>
      </c>
      <c r="Q18" s="63">
        <f>F7</f>
        <v>1.5949206349206355</v>
      </c>
      <c r="R18" s="67">
        <f>F11</f>
        <v>1.6701587301587302</v>
      </c>
      <c r="S18" s="62">
        <f>F15</f>
        <v>1.6982539682539679</v>
      </c>
      <c r="T18" s="67">
        <f>F19</f>
        <v>1.9295238095238099</v>
      </c>
    </row>
    <row r="19" spans="1:20" x14ac:dyDescent="0.25">
      <c r="A19" s="113" t="s">
        <v>39</v>
      </c>
      <c r="B19" s="101" t="s">
        <v>30</v>
      </c>
      <c r="C19" s="93" t="s">
        <v>18</v>
      </c>
      <c r="D19" s="93" t="s">
        <v>32</v>
      </c>
      <c r="E19" s="93"/>
      <c r="F19" s="75">
        <f>'Ranke Center'!$S$56</f>
        <v>1.9295238095238099</v>
      </c>
      <c r="G19" s="75">
        <v>1.59</v>
      </c>
      <c r="H19" s="76">
        <f t="shared" si="0"/>
        <v>17.596248766041469</v>
      </c>
      <c r="I19" s="77"/>
      <c r="J19" s="75">
        <f>'Ranke Center'!$S$62</f>
        <v>31.746031746031743</v>
      </c>
      <c r="K19" s="75">
        <v>22.22</v>
      </c>
      <c r="L19" s="76">
        <f>100-(K19/J19)*100</f>
        <v>30.006999999999991</v>
      </c>
      <c r="O19" s="52" t="s">
        <v>54</v>
      </c>
      <c r="P19" s="47">
        <f>F5</f>
        <v>1.5395238095238093</v>
      </c>
      <c r="Q19" s="46">
        <f>F9</f>
        <v>1.6038095238095234</v>
      </c>
      <c r="R19" s="47">
        <f>F13</f>
        <v>1.6660317460317462</v>
      </c>
      <c r="S19" s="47">
        <f>F17</f>
        <v>1.7023809523809528</v>
      </c>
      <c r="T19" s="47">
        <f>F21</f>
        <v>1.9217460317460318</v>
      </c>
    </row>
    <row r="20" spans="1:20" x14ac:dyDescent="0.25">
      <c r="A20" s="109"/>
      <c r="B20" s="97"/>
      <c r="C20" s="94" t="s">
        <v>20</v>
      </c>
      <c r="D20" s="94" t="s">
        <v>33</v>
      </c>
      <c r="E20" s="94"/>
      <c r="F20" s="78">
        <f>'Ranke Skub'!$S$56</f>
        <v>1.9039682539682539</v>
      </c>
      <c r="G20" s="78">
        <v>1.42</v>
      </c>
      <c r="H20" s="79">
        <f t="shared" si="0"/>
        <v>25.418924551896623</v>
      </c>
      <c r="I20" s="80"/>
      <c r="J20" s="78">
        <f>'Ranke Skub'!$S$62</f>
        <v>31.746031746031743</v>
      </c>
      <c r="K20" s="78">
        <v>17.46</v>
      </c>
      <c r="L20" s="79">
        <f>100-(K20/J20)*100</f>
        <v>45.000999999999991</v>
      </c>
      <c r="O20" t="s">
        <v>44</v>
      </c>
      <c r="P20">
        <v>1.3</v>
      </c>
      <c r="Q20">
        <v>1.45</v>
      </c>
      <c r="R20">
        <v>1.73</v>
      </c>
      <c r="S20">
        <v>1.86</v>
      </c>
      <c r="T20">
        <v>1.92</v>
      </c>
    </row>
    <row r="21" spans="1:20" x14ac:dyDescent="0.25">
      <c r="A21" s="109"/>
      <c r="B21" s="99" t="s">
        <v>29</v>
      </c>
      <c r="C21" s="95" t="s">
        <v>18</v>
      </c>
      <c r="D21" s="95" t="s">
        <v>32</v>
      </c>
      <c r="E21" s="95"/>
      <c r="F21" s="81">
        <f>'Forskudt Center'!$S$56</f>
        <v>1.9217460317460318</v>
      </c>
      <c r="G21" s="81">
        <v>1.59</v>
      </c>
      <c r="H21" s="82">
        <f t="shared" si="0"/>
        <v>17.262740563310473</v>
      </c>
      <c r="I21" s="83"/>
      <c r="J21" s="81">
        <f>'Forskudt Center'!$S$62</f>
        <v>31.746031746031743</v>
      </c>
      <c r="K21" s="81">
        <v>22.22</v>
      </c>
      <c r="L21" s="82">
        <f>100-(K21/J21)*100</f>
        <v>30.006999999999991</v>
      </c>
      <c r="O21" t="s">
        <v>58</v>
      </c>
      <c r="P21" s="105">
        <v>0.66587301587301562</v>
      </c>
      <c r="Q21" s="105">
        <v>1.0582539682539682</v>
      </c>
      <c r="R21" s="105">
        <v>1.2569841269841275</v>
      </c>
      <c r="S21" s="105">
        <v>1.4139682539682539</v>
      </c>
      <c r="T21" s="105">
        <v>1.7492063492063492</v>
      </c>
    </row>
    <row r="22" spans="1:20" x14ac:dyDescent="0.25">
      <c r="A22" s="110"/>
      <c r="B22" s="102"/>
      <c r="C22" s="96" t="s">
        <v>20</v>
      </c>
      <c r="D22" s="96" t="s">
        <v>33</v>
      </c>
      <c r="E22" s="96"/>
      <c r="F22" s="84">
        <f>'Forskudt Skub'!$S$56</f>
        <v>1.8879365079365085</v>
      </c>
      <c r="G22" s="84">
        <v>1.42</v>
      </c>
      <c r="H22" s="85">
        <f t="shared" si="0"/>
        <v>24.785606187993963</v>
      </c>
      <c r="I22" s="86"/>
      <c r="J22" s="84">
        <f>'Forskudt Skub'!$S$62</f>
        <v>31.746031746031743</v>
      </c>
      <c r="K22" s="84">
        <v>17.46</v>
      </c>
      <c r="L22" s="85">
        <f>100-(K22/J22)*100</f>
        <v>45.000999999999991</v>
      </c>
      <c r="O22" t="s">
        <v>59</v>
      </c>
      <c r="P22" s="105">
        <v>0.84000000000000052</v>
      </c>
      <c r="Q22" s="105">
        <v>1.0960317460317457</v>
      </c>
      <c r="R22" s="105">
        <v>1.255396825396826</v>
      </c>
      <c r="S22" s="105">
        <v>1.465396825396825</v>
      </c>
      <c r="T22" s="105">
        <v>1.7842857142857143</v>
      </c>
    </row>
    <row r="23" spans="1:20" x14ac:dyDescent="0.25">
      <c r="A23" s="49"/>
      <c r="B23" s="49"/>
      <c r="C23" s="50"/>
      <c r="D23" s="51"/>
      <c r="E23" s="50"/>
      <c r="F23" s="50"/>
      <c r="G23" s="51"/>
      <c r="H23" s="65"/>
      <c r="I23" s="49"/>
    </row>
    <row r="28" spans="1:20" x14ac:dyDescent="0.25">
      <c r="F28"/>
      <c r="G28"/>
      <c r="P28" t="s">
        <v>0</v>
      </c>
      <c r="Q28" t="s">
        <v>34</v>
      </c>
      <c r="R28" t="s">
        <v>35</v>
      </c>
      <c r="S28" t="s">
        <v>36</v>
      </c>
      <c r="T28" t="s">
        <v>37</v>
      </c>
    </row>
    <row r="29" spans="1:20" x14ac:dyDescent="0.25">
      <c r="A29" s="107"/>
      <c r="B29" s="107"/>
      <c r="C29" s="107"/>
      <c r="D29" s="74"/>
      <c r="E29" s="74"/>
      <c r="F29" s="106" t="s">
        <v>31</v>
      </c>
      <c r="G29" s="106"/>
      <c r="H29" s="106"/>
      <c r="I29" s="104"/>
      <c r="J29" s="106" t="s">
        <v>28</v>
      </c>
      <c r="K29" s="106"/>
      <c r="L29" s="106"/>
    </row>
    <row r="30" spans="1:20" x14ac:dyDescent="0.25">
      <c r="A30" s="108"/>
      <c r="B30" s="108"/>
      <c r="C30" s="108"/>
      <c r="D30" s="73"/>
      <c r="E30" s="53"/>
      <c r="F30" s="53" t="s">
        <v>46</v>
      </c>
      <c r="G30" s="53" t="s">
        <v>51</v>
      </c>
      <c r="H30" s="64" t="s">
        <v>27</v>
      </c>
      <c r="I30" s="52"/>
      <c r="J30" s="53" t="s">
        <v>46</v>
      </c>
      <c r="K30" s="53" t="s">
        <v>51</v>
      </c>
      <c r="L30" s="64" t="s">
        <v>27</v>
      </c>
      <c r="O30" s="61" t="s">
        <v>52</v>
      </c>
      <c r="P30" s="62">
        <f>F4</f>
        <v>1.2228571428571426</v>
      </c>
      <c r="Q30" s="63">
        <f>F8</f>
        <v>1.5787301587301588</v>
      </c>
      <c r="R30" s="62">
        <f>F12</f>
        <v>1.6452380952380956</v>
      </c>
      <c r="S30" s="62">
        <f>F16</f>
        <v>1.6788888888888891</v>
      </c>
      <c r="T30" s="62">
        <f>F20</f>
        <v>1.9039682539682539</v>
      </c>
    </row>
    <row r="31" spans="1:20" x14ac:dyDescent="0.25">
      <c r="A31" s="113" t="s">
        <v>0</v>
      </c>
      <c r="B31" s="111" t="s">
        <v>30</v>
      </c>
      <c r="C31" s="93" t="s">
        <v>18</v>
      </c>
      <c r="D31" s="93" t="s">
        <v>32</v>
      </c>
      <c r="E31" s="93"/>
      <c r="F31" s="75">
        <f>'Ranke Center'!$S$20</f>
        <v>1.1400000000000001</v>
      </c>
      <c r="G31" s="75">
        <v>0.66587301587301562</v>
      </c>
      <c r="H31" s="76">
        <f t="shared" ref="H31:H50" si="2">((ROUND(F31,2)-G31)/G31)*100</f>
        <v>71.20381406436239</v>
      </c>
      <c r="I31" s="77"/>
      <c r="J31" s="75">
        <f>'Ranke Center'!$S$26</f>
        <v>15.873015873015872</v>
      </c>
      <c r="K31" s="75">
        <v>11.111111111111111</v>
      </c>
      <c r="L31" s="76">
        <f t="shared" ref="L31:L50" si="3">((ROUND(J31,2)-K31)/K31)*100</f>
        <v>42.83</v>
      </c>
      <c r="O31" s="52" t="s">
        <v>53</v>
      </c>
      <c r="P31" s="48">
        <f>F6</f>
        <v>1.5384126984126991</v>
      </c>
      <c r="Q31" s="46">
        <f>F10</f>
        <v>1.5515873015873012</v>
      </c>
      <c r="R31" s="48">
        <f>F14</f>
        <v>1.6909523809523808</v>
      </c>
      <c r="S31" s="47">
        <f>F18</f>
        <v>1.6647619047619042</v>
      </c>
      <c r="T31" s="48">
        <f>F22</f>
        <v>1.8879365079365085</v>
      </c>
    </row>
    <row r="32" spans="1:20" x14ac:dyDescent="0.25">
      <c r="A32" s="109"/>
      <c r="B32" s="112"/>
      <c r="C32" s="94" t="s">
        <v>20</v>
      </c>
      <c r="D32" s="94" t="s">
        <v>33</v>
      </c>
      <c r="E32" s="94"/>
      <c r="F32" s="78">
        <f>'Ranke Skub'!$S$20</f>
        <v>1.2228571428571426</v>
      </c>
      <c r="G32" s="78">
        <v>0.64142857142857124</v>
      </c>
      <c r="H32" s="79">
        <f t="shared" si="2"/>
        <v>90.200445434298487</v>
      </c>
      <c r="I32" s="80"/>
      <c r="J32" s="78">
        <f>'Ranke Skub'!$S$26</f>
        <v>17.460317460317459</v>
      </c>
      <c r="K32" s="78">
        <v>9.5238095238095237</v>
      </c>
      <c r="L32" s="79">
        <f t="shared" si="3"/>
        <v>83.330000000000013</v>
      </c>
      <c r="O32" t="s">
        <v>45</v>
      </c>
      <c r="P32">
        <v>0.94</v>
      </c>
      <c r="Q32">
        <v>1.1000000000000001</v>
      </c>
      <c r="R32">
        <v>1.3</v>
      </c>
      <c r="S32">
        <v>1.5</v>
      </c>
      <c r="T32">
        <v>1.61</v>
      </c>
    </row>
    <row r="33" spans="1:20" x14ac:dyDescent="0.25">
      <c r="A33" s="109"/>
      <c r="B33" s="109" t="s">
        <v>29</v>
      </c>
      <c r="C33" s="95" t="s">
        <v>18</v>
      </c>
      <c r="D33" s="95" t="s">
        <v>32</v>
      </c>
      <c r="E33" s="95"/>
      <c r="F33" s="81">
        <f>'Forskudt Center'!$S$20</f>
        <v>1.5395238095238093</v>
      </c>
      <c r="G33" s="81">
        <v>0.84000000000000052</v>
      </c>
      <c r="H33" s="82">
        <f t="shared" si="2"/>
        <v>83.333333333333229</v>
      </c>
      <c r="I33" s="83"/>
      <c r="J33" s="81">
        <f>'Forskudt Center'!$S$26</f>
        <v>22.222222222222221</v>
      </c>
      <c r="K33" s="81">
        <v>12.698412698412698</v>
      </c>
      <c r="L33" s="82">
        <f t="shared" si="3"/>
        <v>74.982500000000002</v>
      </c>
      <c r="O33" t="s">
        <v>57</v>
      </c>
      <c r="P33" s="105">
        <v>0.64142857142857124</v>
      </c>
      <c r="Q33" s="105">
        <v>0.85285714285714276</v>
      </c>
      <c r="R33" s="105">
        <v>1.0809523809523809</v>
      </c>
      <c r="S33" s="105">
        <v>1.2333333333333334</v>
      </c>
      <c r="T33" s="105">
        <v>1.5446031746031739</v>
      </c>
    </row>
    <row r="34" spans="1:20" x14ac:dyDescent="0.25">
      <c r="A34" s="110"/>
      <c r="B34" s="110"/>
      <c r="C34" s="96" t="s">
        <v>20</v>
      </c>
      <c r="D34" s="95" t="s">
        <v>33</v>
      </c>
      <c r="E34" s="96"/>
      <c r="F34" s="84">
        <f>'Forskudt Skub'!$S$20</f>
        <v>1.5384126984126991</v>
      </c>
      <c r="G34" s="84">
        <v>0.73269841269841274</v>
      </c>
      <c r="H34" s="85">
        <f t="shared" si="2"/>
        <v>110.18197573656845</v>
      </c>
      <c r="I34" s="86"/>
      <c r="J34" s="84">
        <f>'Forskudt Skub'!$S$26</f>
        <v>19.047619047619047</v>
      </c>
      <c r="K34" s="84">
        <v>11.111111111111111</v>
      </c>
      <c r="L34" s="85">
        <f t="shared" si="3"/>
        <v>71.450000000000017</v>
      </c>
      <c r="O34" t="s">
        <v>56</v>
      </c>
      <c r="P34" s="105">
        <v>0.73269841269841274</v>
      </c>
      <c r="Q34" s="105">
        <v>0.83587301587301588</v>
      </c>
      <c r="R34" s="105">
        <v>1.0984126984126987</v>
      </c>
      <c r="S34" s="105">
        <v>1.2079365079365079</v>
      </c>
      <c r="T34" s="105">
        <v>1.5403174603174603</v>
      </c>
    </row>
    <row r="35" spans="1:20" x14ac:dyDescent="0.25">
      <c r="A35" s="114" t="s">
        <v>38</v>
      </c>
      <c r="B35" s="97" t="s">
        <v>30</v>
      </c>
      <c r="C35" s="98" t="s">
        <v>18</v>
      </c>
      <c r="D35" s="93" t="s">
        <v>32</v>
      </c>
      <c r="E35" s="98"/>
      <c r="F35" s="87">
        <f>'Ranke Center'!$S$29</f>
        <v>1.5949206349206355</v>
      </c>
      <c r="G35" s="78">
        <v>1.0582539682539682</v>
      </c>
      <c r="H35" s="76">
        <f t="shared" si="2"/>
        <v>50.247487625618724</v>
      </c>
      <c r="I35" s="89"/>
      <c r="J35" s="87">
        <f>'Ranke Center'!$S$35</f>
        <v>20.634920634920633</v>
      </c>
      <c r="K35" s="78">
        <v>14.285714285714285</v>
      </c>
      <c r="L35" s="76">
        <f t="shared" si="3"/>
        <v>44.410000000000004</v>
      </c>
    </row>
    <row r="36" spans="1:20" x14ac:dyDescent="0.25">
      <c r="A36" s="114"/>
      <c r="B36" s="97"/>
      <c r="C36" s="98" t="s">
        <v>20</v>
      </c>
      <c r="D36" s="94" t="s">
        <v>33</v>
      </c>
      <c r="E36" s="98"/>
      <c r="F36" s="87">
        <f>'Ranke Skub'!$S$29</f>
        <v>1.5787301587301588</v>
      </c>
      <c r="G36" s="78">
        <v>0.85285714285714276</v>
      </c>
      <c r="H36" s="79">
        <f t="shared" si="2"/>
        <v>85.259631490787299</v>
      </c>
      <c r="I36" s="89"/>
      <c r="J36" s="87">
        <f>'Ranke Skub'!$S$35</f>
        <v>20.634920634920633</v>
      </c>
      <c r="K36" s="78">
        <v>11.111111111111111</v>
      </c>
      <c r="L36" s="79">
        <f t="shared" si="3"/>
        <v>85.67</v>
      </c>
    </row>
    <row r="37" spans="1:20" x14ac:dyDescent="0.25">
      <c r="A37" s="114"/>
      <c r="B37" s="99" t="s">
        <v>29</v>
      </c>
      <c r="C37" s="100" t="s">
        <v>18</v>
      </c>
      <c r="D37" s="95" t="s">
        <v>32</v>
      </c>
      <c r="E37" s="100"/>
      <c r="F37" s="90">
        <f>'Forskudt Center'!$S$29</f>
        <v>1.6038095238095234</v>
      </c>
      <c r="G37" s="81">
        <v>1.0960317460317457</v>
      </c>
      <c r="H37" s="82">
        <f t="shared" si="2"/>
        <v>45.981173062997883</v>
      </c>
      <c r="I37" s="92"/>
      <c r="J37" s="90">
        <f>'Forskudt Center'!$S$35</f>
        <v>22.222222222222221</v>
      </c>
      <c r="K37" s="81">
        <v>12.698412698412698</v>
      </c>
      <c r="L37" s="82">
        <f t="shared" si="3"/>
        <v>74.982500000000002</v>
      </c>
    </row>
    <row r="38" spans="1:20" x14ac:dyDescent="0.25">
      <c r="A38" s="114"/>
      <c r="B38" s="99"/>
      <c r="C38" s="100" t="s">
        <v>20</v>
      </c>
      <c r="D38" s="95" t="s">
        <v>33</v>
      </c>
      <c r="E38" s="100"/>
      <c r="F38" s="90">
        <f>'Forskudt Skub'!$S$29</f>
        <v>1.5515873015873012</v>
      </c>
      <c r="G38" s="81">
        <v>0.83587301587301588</v>
      </c>
      <c r="H38" s="85">
        <f t="shared" si="2"/>
        <v>85.434865172806681</v>
      </c>
      <c r="I38" s="92"/>
      <c r="J38" s="90">
        <f>'Forskudt Skub'!$S$35</f>
        <v>20.634920634920633</v>
      </c>
      <c r="K38" s="81">
        <v>11.111111111111111</v>
      </c>
      <c r="L38" s="85">
        <f t="shared" si="3"/>
        <v>85.67</v>
      </c>
    </row>
    <row r="39" spans="1:20" x14ac:dyDescent="0.25">
      <c r="A39" s="113" t="s">
        <v>35</v>
      </c>
      <c r="B39" s="101" t="s">
        <v>30</v>
      </c>
      <c r="C39" s="93" t="s">
        <v>18</v>
      </c>
      <c r="D39" s="93" t="s">
        <v>32</v>
      </c>
      <c r="E39" s="93"/>
      <c r="F39" s="75">
        <f>'Ranke Center'!$S$38</f>
        <v>1.6701587301587302</v>
      </c>
      <c r="G39" s="75">
        <v>1.2569841269841275</v>
      </c>
      <c r="H39" s="76">
        <f t="shared" si="2"/>
        <v>32.857684051016477</v>
      </c>
      <c r="I39" s="77"/>
      <c r="J39" s="75">
        <f>'Ranke Center'!$S$44</f>
        <v>23.809523809523807</v>
      </c>
      <c r="K39" s="75">
        <v>17.460317460317459</v>
      </c>
      <c r="L39" s="76">
        <f t="shared" si="3"/>
        <v>36.366363636363644</v>
      </c>
    </row>
    <row r="40" spans="1:20" x14ac:dyDescent="0.25">
      <c r="A40" s="109"/>
      <c r="B40" s="97"/>
      <c r="C40" s="94" t="s">
        <v>20</v>
      </c>
      <c r="D40" s="94" t="s">
        <v>33</v>
      </c>
      <c r="E40" s="94"/>
      <c r="F40" s="78">
        <f>'Ranke Skub'!$S$38</f>
        <v>1.6452380952380956</v>
      </c>
      <c r="G40" s="78">
        <v>1.0809523809523809</v>
      </c>
      <c r="H40" s="79">
        <f t="shared" si="2"/>
        <v>52.643171806167402</v>
      </c>
      <c r="I40" s="80"/>
      <c r="J40" s="78">
        <f>'Ranke Skub'!$S$44</f>
        <v>22.222222222222221</v>
      </c>
      <c r="K40" s="78">
        <v>14.285714285714285</v>
      </c>
      <c r="L40" s="79">
        <f t="shared" si="3"/>
        <v>55.54</v>
      </c>
    </row>
    <row r="41" spans="1:20" x14ac:dyDescent="0.25">
      <c r="A41" s="109"/>
      <c r="B41" s="99" t="s">
        <v>29</v>
      </c>
      <c r="C41" s="95" t="s">
        <v>18</v>
      </c>
      <c r="D41" s="95" t="s">
        <v>32</v>
      </c>
      <c r="E41" s="95"/>
      <c r="F41" s="81">
        <f>'Forskudt Center'!$S$38</f>
        <v>1.6660317460317462</v>
      </c>
      <c r="G41" s="81">
        <v>1.255396825396826</v>
      </c>
      <c r="H41" s="82">
        <f t="shared" si="2"/>
        <v>33.025666961689147</v>
      </c>
      <c r="I41" s="83"/>
      <c r="J41" s="81">
        <f>'Forskudt Center'!$S$44</f>
        <v>25.396825396825395</v>
      </c>
      <c r="K41" s="81">
        <v>17.460317460317459</v>
      </c>
      <c r="L41" s="82">
        <f t="shared" si="3"/>
        <v>45.472727272727276</v>
      </c>
    </row>
    <row r="42" spans="1:20" x14ac:dyDescent="0.25">
      <c r="A42" s="110"/>
      <c r="B42" s="102"/>
      <c r="C42" s="96" t="s">
        <v>20</v>
      </c>
      <c r="D42" s="95" t="s">
        <v>33</v>
      </c>
      <c r="E42" s="96"/>
      <c r="F42" s="84">
        <f>'Forskudt Skub'!$S$38</f>
        <v>1.6909523809523808</v>
      </c>
      <c r="G42" s="84">
        <v>1.0984126984126987</v>
      </c>
      <c r="H42" s="85">
        <f t="shared" si="2"/>
        <v>53.858381502890126</v>
      </c>
      <c r="I42" s="86"/>
      <c r="J42" s="84">
        <f>'Forskudt Skub'!$S$44</f>
        <v>23.809523809523807</v>
      </c>
      <c r="K42" s="84">
        <v>14.285714285714285</v>
      </c>
      <c r="L42" s="85">
        <f t="shared" si="3"/>
        <v>66.67</v>
      </c>
    </row>
    <row r="43" spans="1:20" x14ac:dyDescent="0.25">
      <c r="A43" s="109" t="s">
        <v>36</v>
      </c>
      <c r="B43" s="97" t="s">
        <v>30</v>
      </c>
      <c r="C43" s="94" t="s">
        <v>18</v>
      </c>
      <c r="D43" s="93" t="s">
        <v>32</v>
      </c>
      <c r="E43" s="94"/>
      <c r="F43" s="78">
        <f>'Ranke Center'!$S$47</f>
        <v>1.6982539682539679</v>
      </c>
      <c r="G43" s="78">
        <v>1.4139682539682539</v>
      </c>
      <c r="H43" s="76">
        <f t="shared" si="2"/>
        <v>20.229007633587791</v>
      </c>
      <c r="I43" s="80"/>
      <c r="J43" s="78">
        <f>'Ranke Center'!$S$53</f>
        <v>25.396825396825395</v>
      </c>
      <c r="K43" s="78">
        <v>19.047619047619047</v>
      </c>
      <c r="L43" s="76">
        <f t="shared" si="3"/>
        <v>33.349999999999994</v>
      </c>
    </row>
    <row r="44" spans="1:20" x14ac:dyDescent="0.25">
      <c r="A44" s="109"/>
      <c r="B44" s="97"/>
      <c r="C44" s="94" t="s">
        <v>20</v>
      </c>
      <c r="D44" s="94" t="s">
        <v>33</v>
      </c>
      <c r="E44" s="94"/>
      <c r="F44" s="78">
        <f>'Ranke Skub'!$S$47</f>
        <v>1.6788888888888891</v>
      </c>
      <c r="G44" s="78">
        <v>1.2333333333333334</v>
      </c>
      <c r="H44" s="79">
        <f t="shared" si="2"/>
        <v>36.21621621621621</v>
      </c>
      <c r="I44" s="80"/>
      <c r="J44" s="78">
        <f>'Ranke Skub'!$S$53</f>
        <v>23.809523809523807</v>
      </c>
      <c r="K44" s="78">
        <v>17.460317460317459</v>
      </c>
      <c r="L44" s="79">
        <f t="shared" si="3"/>
        <v>36.366363636363644</v>
      </c>
    </row>
    <row r="45" spans="1:20" x14ac:dyDescent="0.25">
      <c r="A45" s="109"/>
      <c r="B45" s="99" t="s">
        <v>29</v>
      </c>
      <c r="C45" s="95" t="s">
        <v>18</v>
      </c>
      <c r="D45" s="95" t="s">
        <v>32</v>
      </c>
      <c r="E45" s="95"/>
      <c r="F45" s="81">
        <f>'Forskudt Center'!$S$47</f>
        <v>1.7023809523809528</v>
      </c>
      <c r="G45" s="81">
        <v>1.465396825396825</v>
      </c>
      <c r="H45" s="82">
        <f t="shared" si="2"/>
        <v>16.009532062391706</v>
      </c>
      <c r="I45" s="83"/>
      <c r="J45" s="81">
        <f>'Forskudt Center'!$S$53</f>
        <v>25.396825396825395</v>
      </c>
      <c r="K45" s="81">
        <v>20.634920634920633</v>
      </c>
      <c r="L45" s="82">
        <f t="shared" si="3"/>
        <v>23.092307692307699</v>
      </c>
    </row>
    <row r="46" spans="1:20" x14ac:dyDescent="0.25">
      <c r="A46" s="109"/>
      <c r="B46" s="99"/>
      <c r="C46" s="95" t="s">
        <v>20</v>
      </c>
      <c r="D46" s="95" t="s">
        <v>33</v>
      </c>
      <c r="E46" s="95"/>
      <c r="F46" s="81">
        <f>'Forskudt Skub'!$S$47</f>
        <v>1.6647619047619042</v>
      </c>
      <c r="G46" s="81">
        <v>1.2079365079365079</v>
      </c>
      <c r="H46" s="85">
        <f t="shared" si="2"/>
        <v>37.424441524310119</v>
      </c>
      <c r="I46" s="83"/>
      <c r="J46" s="81">
        <f>'Forskudt Skub'!$S$53</f>
        <v>23.809523809523807</v>
      </c>
      <c r="K46" s="81">
        <v>14.285714285714285</v>
      </c>
      <c r="L46" s="85">
        <f t="shared" si="3"/>
        <v>66.67</v>
      </c>
    </row>
    <row r="47" spans="1:20" x14ac:dyDescent="0.25">
      <c r="A47" s="113" t="s">
        <v>39</v>
      </c>
      <c r="B47" s="101" t="s">
        <v>30</v>
      </c>
      <c r="C47" s="93" t="s">
        <v>18</v>
      </c>
      <c r="D47" s="93" t="s">
        <v>32</v>
      </c>
      <c r="E47" s="93"/>
      <c r="F47" s="75">
        <f>'Ranke Center'!$S$56</f>
        <v>1.9295238095238099</v>
      </c>
      <c r="G47" s="75">
        <v>1.7492063492063492</v>
      </c>
      <c r="H47" s="76">
        <f t="shared" si="2"/>
        <v>10.335753176043553</v>
      </c>
      <c r="I47" s="77"/>
      <c r="J47" s="75">
        <f>'Ranke Center'!$S$62</f>
        <v>31.746031746031743</v>
      </c>
      <c r="K47" s="75">
        <v>30.158730158730158</v>
      </c>
      <c r="L47" s="76">
        <f t="shared" si="3"/>
        <v>5.2763157894736858</v>
      </c>
    </row>
    <row r="48" spans="1:20" x14ac:dyDescent="0.25">
      <c r="A48" s="109"/>
      <c r="B48" s="97"/>
      <c r="C48" s="94" t="s">
        <v>20</v>
      </c>
      <c r="D48" s="94" t="s">
        <v>33</v>
      </c>
      <c r="E48" s="94"/>
      <c r="F48" s="78">
        <f>'Ranke Skub'!$S$56</f>
        <v>1.9039682539682539</v>
      </c>
      <c r="G48" s="78">
        <v>1.5446031746031739</v>
      </c>
      <c r="H48" s="79">
        <f t="shared" si="2"/>
        <v>23.00894049943485</v>
      </c>
      <c r="I48" s="80"/>
      <c r="J48" s="78">
        <f>'Ranke Skub'!$S$62</f>
        <v>31.746031746031743</v>
      </c>
      <c r="K48" s="78">
        <v>23.809523809523807</v>
      </c>
      <c r="L48" s="79">
        <f t="shared" si="3"/>
        <v>33.350000000000016</v>
      </c>
    </row>
    <row r="49" spans="1:28" x14ac:dyDescent="0.25">
      <c r="A49" s="109"/>
      <c r="B49" s="99" t="s">
        <v>29</v>
      </c>
      <c r="C49" s="95" t="s">
        <v>18</v>
      </c>
      <c r="D49" s="95" t="s">
        <v>32</v>
      </c>
      <c r="E49" s="95"/>
      <c r="F49" s="81">
        <f>'Forskudt Center'!$S$56</f>
        <v>1.9217460317460318</v>
      </c>
      <c r="G49" s="81">
        <v>1.7842857142857143</v>
      </c>
      <c r="H49" s="82">
        <f t="shared" si="2"/>
        <v>7.6060848678943138</v>
      </c>
      <c r="I49" s="83"/>
      <c r="J49" s="81">
        <f>'Forskudt Center'!$S$62</f>
        <v>31.746031746031743</v>
      </c>
      <c r="K49" s="81">
        <v>30.158730158730158</v>
      </c>
      <c r="L49" s="82">
        <f t="shared" si="3"/>
        <v>5.2763157894736858</v>
      </c>
    </row>
    <row r="50" spans="1:28" x14ac:dyDescent="0.25">
      <c r="A50" s="110"/>
      <c r="B50" s="102"/>
      <c r="C50" s="96" t="s">
        <v>20</v>
      </c>
      <c r="D50" s="96" t="s">
        <v>33</v>
      </c>
      <c r="E50" s="96"/>
      <c r="F50" s="84">
        <f>'Forskudt Skub'!$S$56</f>
        <v>1.8879365079365085</v>
      </c>
      <c r="G50" s="84">
        <v>1.5403174603174603</v>
      </c>
      <c r="H50" s="85">
        <f t="shared" si="2"/>
        <v>22.701978565539978</v>
      </c>
      <c r="I50" s="86"/>
      <c r="J50" s="84">
        <f>'Forskudt Skub'!$S$62</f>
        <v>31.746031746031743</v>
      </c>
      <c r="K50" s="84">
        <v>22.222222222222221</v>
      </c>
      <c r="L50" s="85">
        <f t="shared" si="3"/>
        <v>42.875000000000007</v>
      </c>
    </row>
    <row r="51" spans="1:28" x14ac:dyDescent="0.25">
      <c r="C51"/>
      <c r="D51"/>
      <c r="E51"/>
      <c r="F51"/>
      <c r="G51"/>
    </row>
    <row r="55" spans="1:28" x14ac:dyDescent="0.25">
      <c r="Z55">
        <v>0.16819999999999999</v>
      </c>
      <c r="AA55">
        <v>1.1019000000000001</v>
      </c>
      <c r="AB55">
        <f>Z55+AA55</f>
        <v>1.2701</v>
      </c>
    </row>
    <row r="56" spans="1:28" x14ac:dyDescent="0.25">
      <c r="Z56">
        <v>8.6300000000000002E-2</v>
      </c>
      <c r="AA56">
        <v>1.4278</v>
      </c>
      <c r="AB56">
        <f>Z56+AA56</f>
        <v>1.5141</v>
      </c>
    </row>
    <row r="74" spans="26:28" x14ac:dyDescent="0.25">
      <c r="Z74">
        <v>0.1462</v>
      </c>
      <c r="AA74">
        <v>1.1672</v>
      </c>
      <c r="AB74">
        <f>Z74+AA74</f>
        <v>1.3134000000000001</v>
      </c>
    </row>
    <row r="75" spans="26:28" x14ac:dyDescent="0.25">
      <c r="Z75">
        <v>8.1199999999999994E-2</v>
      </c>
      <c r="AA75">
        <v>1.4231</v>
      </c>
      <c r="AB75">
        <f>Z75+AA75</f>
        <v>1.5043</v>
      </c>
    </row>
  </sheetData>
  <mergeCells count="20">
    <mergeCell ref="A35:A38"/>
    <mergeCell ref="A39:A42"/>
    <mergeCell ref="A43:A46"/>
    <mergeCell ref="A47:A50"/>
    <mergeCell ref="J29:L29"/>
    <mergeCell ref="A29:C30"/>
    <mergeCell ref="F29:H29"/>
    <mergeCell ref="A31:A34"/>
    <mergeCell ref="B31:B32"/>
    <mergeCell ref="B33:B34"/>
    <mergeCell ref="A15:A18"/>
    <mergeCell ref="A19:A22"/>
    <mergeCell ref="F1:H1"/>
    <mergeCell ref="A3:A6"/>
    <mergeCell ref="A7:A10"/>
    <mergeCell ref="J1:L1"/>
    <mergeCell ref="A1:C2"/>
    <mergeCell ref="B5:B6"/>
    <mergeCell ref="B3:B4"/>
    <mergeCell ref="A11:A14"/>
  </mergeCells>
  <conditionalFormatting sqref="L3:L22">
    <cfRule type="iconSet" priority="42">
      <iconSet iconSet="3Arrows">
        <cfvo type="percent" val="0"/>
        <cfvo type="num" val="0"/>
        <cfvo type="num" val="0" gte="0"/>
      </iconSet>
    </cfRule>
  </conditionalFormatting>
  <conditionalFormatting sqref="H3:H22">
    <cfRule type="iconSet" priority="44">
      <iconSet iconSet="3Arrows">
        <cfvo type="percent" val="0"/>
        <cfvo type="num" val="0"/>
        <cfvo type="num" val="0" gte="0"/>
      </iconSet>
    </cfRule>
  </conditionalFormatting>
  <conditionalFormatting sqref="L31:L50">
    <cfRule type="iconSet" priority="6">
      <iconSet iconSet="3Arrows">
        <cfvo type="percent" val="0"/>
        <cfvo type="num" val="0"/>
        <cfvo type="num" val="0" gte="0"/>
      </iconSet>
    </cfRule>
  </conditionalFormatting>
  <conditionalFormatting sqref="H31:H34">
    <cfRule type="iconSet" priority="5">
      <iconSet iconSet="3Arrows">
        <cfvo type="percent" val="0"/>
        <cfvo type="num" val="0"/>
        <cfvo type="num" val="0" gte="0"/>
      </iconSet>
    </cfRule>
  </conditionalFormatting>
  <conditionalFormatting sqref="H35:H38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H39:H42">
    <cfRule type="iconSet" priority="3">
      <iconSet iconSet="3Arrows">
        <cfvo type="percent" val="0"/>
        <cfvo type="num" val="0"/>
        <cfvo type="num" val="0" gte="0"/>
      </iconSet>
    </cfRule>
  </conditionalFormatting>
  <conditionalFormatting sqref="H43:H46">
    <cfRule type="iconSet" priority="2">
      <iconSet iconSet="3Arrows">
        <cfvo type="percent" val="0"/>
        <cfvo type="num" val="0"/>
        <cfvo type="num" val="0" gte="0"/>
      </iconSet>
    </cfRule>
  </conditionalFormatting>
  <conditionalFormatting sqref="H47:H50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U14" sqref="A1:XFD1048576"/>
    </sheetView>
  </sheetViews>
  <sheetFormatPr defaultColWidth="0" defaultRowHeight="11.25" zeroHeight="1" x14ac:dyDescent="0.2"/>
  <cols>
    <col min="1" max="1" width="6.5703125" style="5" customWidth="1"/>
    <col min="2" max="2" width="1" style="3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2:22" x14ac:dyDescent="0.2"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2:22" x14ac:dyDescent="0.2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2:22" x14ac:dyDescent="0.2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2:22" x14ac:dyDescent="0.2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2:22" x14ac:dyDescent="0.2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2:22" x14ac:dyDescent="0.2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2:22" x14ac:dyDescent="0.2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2:22" x14ac:dyDescent="0.2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2:22" x14ac:dyDescent="0.2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2:22" x14ac:dyDescent="0.2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2:22" x14ac:dyDescent="0.2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2:22" x14ac:dyDescent="0.2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2:22" x14ac:dyDescent="0.2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2:22" x14ac:dyDescent="0.2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2:22" x14ac:dyDescent="0.2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2:22" x14ac:dyDescent="0.2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17" t="s">
        <v>25</v>
      </c>
      <c r="B17" s="117"/>
      <c r="C17" s="24">
        <v>0.5</v>
      </c>
      <c r="D17" s="27">
        <f t="shared" ref="D17:K17" si="0">C17+$F$18</f>
        <v>1</v>
      </c>
      <c r="E17" s="27">
        <f t="shared" si="0"/>
        <v>1.5</v>
      </c>
      <c r="F17" s="27">
        <f t="shared" si="0"/>
        <v>2</v>
      </c>
      <c r="G17" s="27">
        <f t="shared" si="0"/>
        <v>2.5</v>
      </c>
      <c r="H17" s="27">
        <f t="shared" si="0"/>
        <v>3</v>
      </c>
      <c r="I17" s="27">
        <f t="shared" si="0"/>
        <v>3.5</v>
      </c>
      <c r="J17" s="27">
        <f t="shared" si="0"/>
        <v>4</v>
      </c>
      <c r="K17" s="27">
        <f t="shared" si="0"/>
        <v>4.5</v>
      </c>
      <c r="L17" s="30" t="s">
        <v>26</v>
      </c>
      <c r="M17" s="23" t="s">
        <v>17</v>
      </c>
      <c r="N17" s="116" t="s">
        <v>47</v>
      </c>
      <c r="O17" s="116"/>
      <c r="P17" s="116"/>
      <c r="Q17" s="116"/>
      <c r="R17" s="116"/>
      <c r="S17" s="116"/>
      <c r="T17" s="116"/>
      <c r="U17" s="116"/>
      <c r="V17" s="8"/>
    </row>
    <row r="18" spans="1:23" s="1" customFormat="1" x14ac:dyDescent="0.2">
      <c r="A18" s="118" t="s">
        <v>24</v>
      </c>
      <c r="B18" s="118"/>
      <c r="C18" s="118"/>
      <c r="D18" s="118"/>
      <c r="E18" s="118"/>
      <c r="F18" s="22">
        <v>0.5</v>
      </c>
      <c r="G18" s="28" t="s">
        <v>21</v>
      </c>
      <c r="H18" s="19"/>
      <c r="I18" s="19"/>
      <c r="J18" s="19"/>
      <c r="K18" s="19"/>
      <c r="L18" s="19"/>
      <c r="M18" s="29" t="s">
        <v>22</v>
      </c>
      <c r="N18" s="116" t="s">
        <v>19</v>
      </c>
      <c r="O18" s="116"/>
      <c r="P18" s="116"/>
      <c r="Q18" s="119" t="s">
        <v>23</v>
      </c>
      <c r="R18" s="119"/>
      <c r="S18" s="119"/>
      <c r="T18" s="116" t="s">
        <v>18</v>
      </c>
      <c r="U18" s="116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68">
        <v>4.41</v>
      </c>
      <c r="D20" s="68">
        <v>2.2000000000000002</v>
      </c>
      <c r="E20" s="68">
        <v>1.25</v>
      </c>
      <c r="F20" s="68">
        <v>0.79</v>
      </c>
      <c r="G20" s="68">
        <v>0.49</v>
      </c>
      <c r="H20" s="68">
        <v>0.34</v>
      </c>
      <c r="I20" s="68">
        <v>0.24</v>
      </c>
      <c r="J20" s="68">
        <v>0.18</v>
      </c>
      <c r="K20" s="68">
        <v>0.14000000000000001</v>
      </c>
      <c r="L20" s="10"/>
      <c r="M20" s="120" t="s">
        <v>11</v>
      </c>
      <c r="N20" s="121"/>
      <c r="O20" s="121"/>
      <c r="P20" s="128" t="s">
        <v>6</v>
      </c>
      <c r="Q20" s="128"/>
      <c r="R20" s="128"/>
      <c r="S20" s="129">
        <f>AVERAGE(C20:K26)</f>
        <v>1.1400000000000001</v>
      </c>
      <c r="T20" s="129"/>
      <c r="U20" s="11" t="s">
        <v>5</v>
      </c>
      <c r="V20" s="8"/>
    </row>
    <row r="21" spans="1:23" s="1" customFormat="1" ht="12.75" x14ac:dyDescent="0.2">
      <c r="A21" s="9"/>
      <c r="B21" s="18"/>
      <c r="C21" s="68">
        <v>4.8600000000000003</v>
      </c>
      <c r="D21" s="68">
        <v>2.35</v>
      </c>
      <c r="E21" s="68">
        <v>1.36</v>
      </c>
      <c r="F21" s="68">
        <v>0.87</v>
      </c>
      <c r="G21" s="68">
        <v>0.57999999999999996</v>
      </c>
      <c r="H21" s="68">
        <v>0.39</v>
      </c>
      <c r="I21" s="68">
        <v>0.28999999999999998</v>
      </c>
      <c r="J21" s="68">
        <v>0.2</v>
      </c>
      <c r="K21" s="68">
        <v>0.16</v>
      </c>
      <c r="L21" s="10"/>
      <c r="M21" s="126"/>
      <c r="N21" s="127"/>
      <c r="O21" s="127"/>
      <c r="P21" s="130" t="s">
        <v>9</v>
      </c>
      <c r="Q21" s="130"/>
      <c r="R21" s="130"/>
      <c r="S21" s="131">
        <f>MEDIAN(C20:K26)</f>
        <v>0.56000000000000005</v>
      </c>
      <c r="T21" s="131"/>
      <c r="U21" s="13" t="s">
        <v>5</v>
      </c>
      <c r="V21" s="8"/>
    </row>
    <row r="22" spans="1:23" s="1" customFormat="1" ht="12.75" x14ac:dyDescent="0.2">
      <c r="A22" s="9"/>
      <c r="B22" s="18"/>
      <c r="C22" s="68">
        <v>1.04</v>
      </c>
      <c r="D22" s="68">
        <v>1.84</v>
      </c>
      <c r="E22" s="68">
        <v>1.23</v>
      </c>
      <c r="F22" s="68">
        <v>0.91</v>
      </c>
      <c r="G22" s="68">
        <v>0.63</v>
      </c>
      <c r="H22" s="68">
        <v>0.42</v>
      </c>
      <c r="I22" s="68">
        <v>0.3</v>
      </c>
      <c r="J22" s="68">
        <v>0.22</v>
      </c>
      <c r="K22" s="68">
        <v>0.17</v>
      </c>
      <c r="L22" s="10"/>
      <c r="M22" s="126"/>
      <c r="N22" s="127"/>
      <c r="O22" s="127"/>
      <c r="P22" s="130" t="s">
        <v>10</v>
      </c>
      <c r="Q22" s="130"/>
      <c r="R22" s="130"/>
      <c r="S22" s="131">
        <f>SMALL(C20:K26,1)</f>
        <v>7.0000000000000007E-2</v>
      </c>
      <c r="T22" s="131"/>
      <c r="U22" s="13" t="s">
        <v>5</v>
      </c>
      <c r="V22" s="8"/>
    </row>
    <row r="23" spans="1:23" s="1" customFormat="1" ht="12.75" x14ac:dyDescent="0.2">
      <c r="A23" s="9"/>
      <c r="B23" s="18"/>
      <c r="C23" s="68">
        <v>7.0000000000000007E-2</v>
      </c>
      <c r="D23" s="68">
        <v>1.0900000000000001</v>
      </c>
      <c r="E23" s="68">
        <v>1.26</v>
      </c>
      <c r="F23" s="68">
        <v>0.95</v>
      </c>
      <c r="G23" s="68">
        <v>0.64</v>
      </c>
      <c r="H23" s="68">
        <v>0.45</v>
      </c>
      <c r="I23" s="68">
        <v>0.31</v>
      </c>
      <c r="J23" s="68">
        <v>0.24</v>
      </c>
      <c r="K23" s="68">
        <v>0.19</v>
      </c>
      <c r="L23" s="10"/>
      <c r="M23" s="126"/>
      <c r="N23" s="127"/>
      <c r="O23" s="127"/>
      <c r="P23" s="130" t="s">
        <v>8</v>
      </c>
      <c r="Q23" s="130"/>
      <c r="R23" s="130"/>
      <c r="S23" s="131">
        <f>LARGE(C20:K26,1)</f>
        <v>7.8</v>
      </c>
      <c r="T23" s="131"/>
      <c r="U23" s="13" t="s">
        <v>5</v>
      </c>
      <c r="V23" s="8"/>
    </row>
    <row r="24" spans="1:23" s="1" customFormat="1" ht="12.75" x14ac:dyDescent="0.2">
      <c r="A24" s="9"/>
      <c r="B24" s="18"/>
      <c r="C24" s="68">
        <v>5.41</v>
      </c>
      <c r="D24" s="68">
        <v>2.89</v>
      </c>
      <c r="E24" s="68">
        <v>1.56</v>
      </c>
      <c r="F24" s="68">
        <v>0.95</v>
      </c>
      <c r="G24" s="68">
        <v>0.6</v>
      </c>
      <c r="H24" s="68">
        <v>0.41</v>
      </c>
      <c r="I24" s="68">
        <v>0.28999999999999998</v>
      </c>
      <c r="J24" s="68">
        <v>0.22</v>
      </c>
      <c r="K24" s="68">
        <v>0.19</v>
      </c>
      <c r="L24" s="10"/>
      <c r="M24" s="120" t="s">
        <v>7</v>
      </c>
      <c r="N24" s="121"/>
      <c r="O24" s="121"/>
      <c r="P24" s="128" t="s">
        <v>14</v>
      </c>
      <c r="Q24" s="128"/>
      <c r="R24" s="128"/>
      <c r="S24" s="129">
        <f>S22/S20</f>
        <v>6.1403508771929821E-2</v>
      </c>
      <c r="T24" s="129"/>
      <c r="U24" s="11"/>
      <c r="V24" s="8"/>
    </row>
    <row r="25" spans="1:23" s="1" customFormat="1" x14ac:dyDescent="0.2">
      <c r="A25" s="8"/>
      <c r="C25" s="68">
        <v>7.8</v>
      </c>
      <c r="D25" s="68">
        <v>3.39</v>
      </c>
      <c r="E25" s="68">
        <v>1.72</v>
      </c>
      <c r="F25" s="68">
        <v>0.93</v>
      </c>
      <c r="G25" s="68">
        <v>0.56000000000000005</v>
      </c>
      <c r="H25" s="68">
        <v>0.38</v>
      </c>
      <c r="I25" s="68">
        <v>0.26</v>
      </c>
      <c r="J25" s="68">
        <v>0.19</v>
      </c>
      <c r="K25" s="68">
        <v>0.15</v>
      </c>
      <c r="L25" s="10"/>
      <c r="M25" s="122"/>
      <c r="N25" s="123"/>
      <c r="O25" s="123"/>
      <c r="P25" s="132" t="s">
        <v>15</v>
      </c>
      <c r="Q25" s="132"/>
      <c r="R25" s="132"/>
      <c r="S25" s="133">
        <f>S22/S23</f>
        <v>8.9743589743589754E-3</v>
      </c>
      <c r="T25" s="133"/>
      <c r="U25" s="14"/>
      <c r="V25" s="8"/>
    </row>
    <row r="26" spans="1:23" s="1" customFormat="1" ht="12.75" x14ac:dyDescent="0.2">
      <c r="A26" s="12"/>
      <c r="B26" s="18"/>
      <c r="C26" s="68">
        <v>4.82</v>
      </c>
      <c r="D26" s="68">
        <v>2.5</v>
      </c>
      <c r="E26" s="68">
        <v>1.37</v>
      </c>
      <c r="F26" s="68">
        <v>0.8</v>
      </c>
      <c r="G26" s="68">
        <v>0.49</v>
      </c>
      <c r="H26" s="68">
        <v>0.33</v>
      </c>
      <c r="I26" s="68">
        <v>0.23</v>
      </c>
      <c r="J26" s="68">
        <v>0.18</v>
      </c>
      <c r="K26" s="68">
        <v>0.14000000000000001</v>
      </c>
      <c r="L26" s="10"/>
      <c r="M26" s="124" t="s">
        <v>13</v>
      </c>
      <c r="N26" s="125"/>
      <c r="O26" s="125"/>
      <c r="P26" s="125"/>
      <c r="Q26" s="125"/>
      <c r="R26" s="125"/>
      <c r="S26" s="133">
        <f>(COUNTIF(C20:K26,"&gt;2")/COUNT(C20:K26))*100</f>
        <v>15.873015873015872</v>
      </c>
      <c r="T26" s="133"/>
      <c r="U26" s="14" t="s">
        <v>5</v>
      </c>
      <c r="V26" s="8"/>
    </row>
    <row r="27" spans="1:23" s="1" customFormat="1" x14ac:dyDescent="0.2">
      <c r="A27" s="115" t="s">
        <v>12</v>
      </c>
      <c r="B27" s="115"/>
      <c r="C27" s="58">
        <f>AVERAGE(C20:C26)</f>
        <v>4.0585714285714287</v>
      </c>
      <c r="D27" s="58">
        <f t="shared" ref="D27:K27" si="1">AVERAGE(D20:D26)</f>
        <v>2.322857142857143</v>
      </c>
      <c r="E27" s="58">
        <f t="shared" si="1"/>
        <v>1.3928571428571428</v>
      </c>
      <c r="F27" s="58">
        <f t="shared" si="1"/>
        <v>0.88571428571428579</v>
      </c>
      <c r="G27" s="58">
        <f t="shared" si="1"/>
        <v>0.57000000000000006</v>
      </c>
      <c r="H27" s="58">
        <f t="shared" si="1"/>
        <v>0.38857142857142851</v>
      </c>
      <c r="I27" s="58">
        <f t="shared" si="1"/>
        <v>0.2742857142857143</v>
      </c>
      <c r="J27" s="58">
        <f t="shared" si="1"/>
        <v>0.20428571428571426</v>
      </c>
      <c r="K27" s="58">
        <f t="shared" si="1"/>
        <v>0.16285714285714287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71"/>
      <c r="D28" s="71"/>
      <c r="E28" s="71"/>
      <c r="F28" s="71"/>
      <c r="G28" s="71"/>
      <c r="H28" s="71"/>
      <c r="I28" s="71"/>
      <c r="J28" s="71"/>
      <c r="K28" s="71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68">
        <v>5.31</v>
      </c>
      <c r="D29" s="68">
        <v>2.92</v>
      </c>
      <c r="E29" s="68">
        <v>1.86</v>
      </c>
      <c r="F29" s="68">
        <v>1.31</v>
      </c>
      <c r="G29" s="68">
        <v>0.94</v>
      </c>
      <c r="H29" s="68">
        <v>0.73</v>
      </c>
      <c r="I29" s="68">
        <v>0.59</v>
      </c>
      <c r="J29" s="68">
        <v>0.49</v>
      </c>
      <c r="K29" s="68">
        <v>0.38</v>
      </c>
      <c r="L29" s="10"/>
      <c r="M29" s="120" t="s">
        <v>11</v>
      </c>
      <c r="N29" s="121"/>
      <c r="O29" s="121"/>
      <c r="P29" s="128" t="s">
        <v>6</v>
      </c>
      <c r="Q29" s="128"/>
      <c r="R29" s="128"/>
      <c r="S29" s="129">
        <f>AVERAGE(C29:K35)</f>
        <v>1.5949206349206355</v>
      </c>
      <c r="T29" s="129"/>
      <c r="U29" s="11" t="s">
        <v>5</v>
      </c>
      <c r="V29" s="8"/>
    </row>
    <row r="30" spans="1:23" s="1" customFormat="1" ht="12.75" x14ac:dyDescent="0.2">
      <c r="A30" s="12"/>
      <c r="B30" s="18"/>
      <c r="C30" s="68">
        <v>5.74</v>
      </c>
      <c r="D30" s="68">
        <v>2.96</v>
      </c>
      <c r="E30" s="68">
        <v>1.88</v>
      </c>
      <c r="F30" s="68">
        <v>1.34</v>
      </c>
      <c r="G30" s="68">
        <v>0.99</v>
      </c>
      <c r="H30" s="68">
        <v>0.76</v>
      </c>
      <c r="I30" s="68">
        <v>0.63</v>
      </c>
      <c r="J30" s="68">
        <v>0.51</v>
      </c>
      <c r="K30" s="68">
        <v>0.49</v>
      </c>
      <c r="L30" s="10"/>
      <c r="M30" s="126"/>
      <c r="N30" s="127"/>
      <c r="O30" s="127"/>
      <c r="P30" s="130" t="s">
        <v>9</v>
      </c>
      <c r="Q30" s="130"/>
      <c r="R30" s="130"/>
      <c r="S30" s="131">
        <f>MEDIAN(C29:K35)</f>
        <v>0.97</v>
      </c>
      <c r="T30" s="131"/>
      <c r="U30" s="13" t="s">
        <v>5</v>
      </c>
      <c r="V30" s="8"/>
    </row>
    <row r="31" spans="1:23" s="1" customFormat="1" ht="12.75" x14ac:dyDescent="0.2">
      <c r="A31" s="12"/>
      <c r="B31" s="18"/>
      <c r="C31" s="68">
        <v>1.61</v>
      </c>
      <c r="D31" s="68">
        <v>2.36</v>
      </c>
      <c r="E31" s="68">
        <v>1.72</v>
      </c>
      <c r="F31" s="68">
        <v>1.35</v>
      </c>
      <c r="G31" s="68">
        <v>1.03</v>
      </c>
      <c r="H31" s="68">
        <v>0.79</v>
      </c>
      <c r="I31" s="68">
        <v>0.64</v>
      </c>
      <c r="J31" s="68">
        <v>0.54</v>
      </c>
      <c r="K31" s="68">
        <v>0.51</v>
      </c>
      <c r="L31" s="10"/>
      <c r="M31" s="126"/>
      <c r="N31" s="127"/>
      <c r="O31" s="127"/>
      <c r="P31" s="130" t="s">
        <v>10</v>
      </c>
      <c r="Q31" s="130"/>
      <c r="R31" s="130"/>
      <c r="S31" s="131">
        <f>SMALL(C29:K35,1)</f>
        <v>0.38</v>
      </c>
      <c r="T31" s="131"/>
      <c r="U31" s="13" t="s">
        <v>5</v>
      </c>
      <c r="V31" s="8"/>
    </row>
    <row r="32" spans="1:23" s="1" customFormat="1" ht="12.75" x14ac:dyDescent="0.2">
      <c r="A32" s="12"/>
      <c r="B32" s="18"/>
      <c r="C32" s="68">
        <v>0.6</v>
      </c>
      <c r="D32" s="68">
        <v>1.62</v>
      </c>
      <c r="E32" s="68">
        <v>1.75</v>
      </c>
      <c r="F32" s="68">
        <v>1.38</v>
      </c>
      <c r="G32" s="68">
        <v>1.04</v>
      </c>
      <c r="H32" s="68">
        <v>0.81</v>
      </c>
      <c r="I32" s="68">
        <v>0.65</v>
      </c>
      <c r="J32" s="68">
        <v>0.56000000000000005</v>
      </c>
      <c r="K32" s="68">
        <v>0.51</v>
      </c>
      <c r="L32" s="10"/>
      <c r="M32" s="126"/>
      <c r="N32" s="127"/>
      <c r="O32" s="127"/>
      <c r="P32" s="130" t="s">
        <v>8</v>
      </c>
      <c r="Q32" s="130"/>
      <c r="R32" s="130"/>
      <c r="S32" s="131">
        <f>LARGE(C29:K35,1)</f>
        <v>8.67</v>
      </c>
      <c r="T32" s="131"/>
      <c r="U32" s="13" t="s">
        <v>5</v>
      </c>
      <c r="V32" s="8"/>
    </row>
    <row r="33" spans="1:22" s="1" customFormat="1" ht="12.75" x14ac:dyDescent="0.2">
      <c r="A33" s="12"/>
      <c r="B33" s="18"/>
      <c r="C33" s="68">
        <v>6.21</v>
      </c>
      <c r="D33" s="68">
        <v>3.44</v>
      </c>
      <c r="E33" s="68">
        <v>2.0299999999999998</v>
      </c>
      <c r="F33" s="68">
        <v>1.39</v>
      </c>
      <c r="G33" s="68">
        <v>1</v>
      </c>
      <c r="H33" s="68">
        <v>0.78</v>
      </c>
      <c r="I33" s="68">
        <v>0.63</v>
      </c>
      <c r="J33" s="68">
        <v>0.54</v>
      </c>
      <c r="K33" s="68">
        <v>0.48</v>
      </c>
      <c r="L33" s="10"/>
      <c r="M33" s="120" t="s">
        <v>7</v>
      </c>
      <c r="N33" s="121"/>
      <c r="O33" s="121"/>
      <c r="P33" s="128" t="s">
        <v>14</v>
      </c>
      <c r="Q33" s="128"/>
      <c r="R33" s="128"/>
      <c r="S33" s="129">
        <f>S31/S29</f>
        <v>0.23825636942675152</v>
      </c>
      <c r="T33" s="129"/>
      <c r="U33" s="11"/>
      <c r="V33" s="8"/>
    </row>
    <row r="34" spans="1:22" s="1" customFormat="1" x14ac:dyDescent="0.2">
      <c r="A34" s="8"/>
      <c r="C34" s="68">
        <v>8.67</v>
      </c>
      <c r="D34" s="68">
        <v>4.01</v>
      </c>
      <c r="E34" s="68">
        <v>2.2400000000000002</v>
      </c>
      <c r="F34" s="68">
        <v>1.39</v>
      </c>
      <c r="G34" s="68">
        <v>0.97</v>
      </c>
      <c r="H34" s="68">
        <v>0.75</v>
      </c>
      <c r="I34" s="68">
        <v>0.6</v>
      </c>
      <c r="J34" s="68">
        <v>0.51</v>
      </c>
      <c r="K34" s="68">
        <v>0.47</v>
      </c>
      <c r="L34" s="10"/>
      <c r="M34" s="122"/>
      <c r="N34" s="123"/>
      <c r="O34" s="123"/>
      <c r="P34" s="132" t="s">
        <v>15</v>
      </c>
      <c r="Q34" s="132"/>
      <c r="R34" s="132"/>
      <c r="S34" s="133">
        <f>S31/S32</f>
        <v>4.3829296424452137E-2</v>
      </c>
      <c r="T34" s="133"/>
      <c r="U34" s="14"/>
      <c r="V34" s="8"/>
    </row>
    <row r="35" spans="1:22" s="1" customFormat="1" ht="12.75" x14ac:dyDescent="0.2">
      <c r="A35" s="12"/>
      <c r="B35" s="18"/>
      <c r="C35" s="68">
        <v>5.5</v>
      </c>
      <c r="D35" s="68">
        <v>3.11</v>
      </c>
      <c r="E35" s="68">
        <v>1.93</v>
      </c>
      <c r="F35" s="68">
        <v>1.31</v>
      </c>
      <c r="G35" s="68">
        <v>0.93</v>
      </c>
      <c r="H35" s="68">
        <v>0.72</v>
      </c>
      <c r="I35" s="68">
        <v>0.57999999999999996</v>
      </c>
      <c r="J35" s="68">
        <v>0.51</v>
      </c>
      <c r="K35" s="68">
        <v>0.48</v>
      </c>
      <c r="L35" s="10"/>
      <c r="M35" s="124" t="s">
        <v>13</v>
      </c>
      <c r="N35" s="125"/>
      <c r="O35" s="125"/>
      <c r="P35" s="125"/>
      <c r="Q35" s="125"/>
      <c r="R35" s="125"/>
      <c r="S35" s="133">
        <f>(COUNTIF(C29:K35,"&gt;2")/COUNT(C29:K35))*100</f>
        <v>20.634920634920633</v>
      </c>
      <c r="T35" s="133"/>
      <c r="U35" s="14" t="s">
        <v>5</v>
      </c>
      <c r="V35" s="8"/>
    </row>
    <row r="36" spans="1:22" s="1" customFormat="1" x14ac:dyDescent="0.2">
      <c r="A36" s="115" t="s">
        <v>12</v>
      </c>
      <c r="B36" s="115"/>
      <c r="C36" s="58">
        <f>AVERAGE(C29:C35)</f>
        <v>4.805714285714286</v>
      </c>
      <c r="D36" s="58">
        <f t="shared" ref="D36" si="2">AVERAGE(D29:D35)</f>
        <v>2.9171428571428568</v>
      </c>
      <c r="E36" s="58">
        <f t="shared" ref="E36" si="3">AVERAGE(E29:E35)</f>
        <v>1.9157142857142857</v>
      </c>
      <c r="F36" s="58">
        <f t="shared" ref="F36" si="4">AVERAGE(F29:F35)</f>
        <v>1.352857142857143</v>
      </c>
      <c r="G36" s="58">
        <f t="shared" ref="G36" si="5">AVERAGE(G29:G35)</f>
        <v>0.98571428571428565</v>
      </c>
      <c r="H36" s="58">
        <f t="shared" ref="H36" si="6">AVERAGE(H29:H35)</f>
        <v>0.76285714285714279</v>
      </c>
      <c r="I36" s="58">
        <f t="shared" ref="I36" si="7">AVERAGE(I29:I35)</f>
        <v>0.6171428571428571</v>
      </c>
      <c r="J36" s="58">
        <f t="shared" ref="J36" si="8">AVERAGE(J29:J35)</f>
        <v>0.52285714285714291</v>
      </c>
      <c r="K36" s="58">
        <f t="shared" ref="K36" si="9">AVERAGE(K29:K35)</f>
        <v>0.47428571428571425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71"/>
      <c r="D37" s="71"/>
      <c r="E37" s="71"/>
      <c r="F37" s="71"/>
      <c r="G37" s="71"/>
      <c r="H37" s="71"/>
      <c r="I37" s="71"/>
      <c r="J37" s="71"/>
      <c r="K37" s="71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68">
        <v>5.21</v>
      </c>
      <c r="D38" s="68">
        <v>2.98</v>
      </c>
      <c r="E38" s="68">
        <v>1.94</v>
      </c>
      <c r="F38" s="68">
        <v>1.38</v>
      </c>
      <c r="G38" s="68">
        <v>1.01</v>
      </c>
      <c r="H38" s="68">
        <v>0.8</v>
      </c>
      <c r="I38" s="68">
        <v>0.65</v>
      </c>
      <c r="J38" s="68">
        <v>0.55000000000000004</v>
      </c>
      <c r="K38" s="68">
        <v>0.41</v>
      </c>
      <c r="L38" s="10"/>
      <c r="M38" s="120" t="s">
        <v>11</v>
      </c>
      <c r="N38" s="121"/>
      <c r="O38" s="121"/>
      <c r="P38" s="128" t="s">
        <v>6</v>
      </c>
      <c r="Q38" s="128"/>
      <c r="R38" s="128"/>
      <c r="S38" s="129">
        <f>AVERAGE(C38:K44)</f>
        <v>1.6701587301587302</v>
      </c>
      <c r="T38" s="129"/>
      <c r="U38" s="11" t="s">
        <v>5</v>
      </c>
      <c r="V38" s="8"/>
    </row>
    <row r="39" spans="1:22" s="1" customFormat="1" ht="12.75" x14ac:dyDescent="0.2">
      <c r="A39" s="12"/>
      <c r="B39" s="18"/>
      <c r="C39" s="68">
        <v>5.59</v>
      </c>
      <c r="D39" s="68">
        <v>3.04</v>
      </c>
      <c r="E39" s="68">
        <v>1.95</v>
      </c>
      <c r="F39" s="68">
        <v>1.44</v>
      </c>
      <c r="G39" s="68">
        <v>1.07</v>
      </c>
      <c r="H39" s="68">
        <v>0.83</v>
      </c>
      <c r="I39" s="68">
        <v>0.68</v>
      </c>
      <c r="J39" s="68">
        <v>0.56999999999999995</v>
      </c>
      <c r="K39" s="68">
        <v>0.54</v>
      </c>
      <c r="L39" s="10"/>
      <c r="M39" s="126"/>
      <c r="N39" s="127"/>
      <c r="O39" s="127"/>
      <c r="P39" s="130" t="s">
        <v>9</v>
      </c>
      <c r="Q39" s="130"/>
      <c r="R39" s="130"/>
      <c r="S39" s="131">
        <f>MEDIAN(C38:K44)</f>
        <v>1.03</v>
      </c>
      <c r="T39" s="131"/>
      <c r="U39" s="13" t="s">
        <v>5</v>
      </c>
      <c r="V39" s="8"/>
    </row>
    <row r="40" spans="1:22" s="1" customFormat="1" ht="12.75" x14ac:dyDescent="0.2">
      <c r="A40" s="12"/>
      <c r="B40" s="18"/>
      <c r="C40" s="68">
        <v>2.8</v>
      </c>
      <c r="D40" s="68">
        <v>2.4</v>
      </c>
      <c r="E40" s="68">
        <v>1.88</v>
      </c>
      <c r="F40" s="68">
        <v>1.46</v>
      </c>
      <c r="G40" s="68">
        <v>1.1000000000000001</v>
      </c>
      <c r="H40" s="68">
        <v>0.86</v>
      </c>
      <c r="I40" s="68">
        <v>0.7</v>
      </c>
      <c r="J40" s="68">
        <v>0.59</v>
      </c>
      <c r="K40" s="68">
        <v>0.56000000000000005</v>
      </c>
      <c r="L40" s="10"/>
      <c r="M40" s="126"/>
      <c r="N40" s="127"/>
      <c r="O40" s="127"/>
      <c r="P40" s="130" t="s">
        <v>10</v>
      </c>
      <c r="Q40" s="130"/>
      <c r="R40" s="130"/>
      <c r="S40" s="131">
        <f>SMALL(C38:K44,1)</f>
        <v>0.41</v>
      </c>
      <c r="T40" s="131"/>
      <c r="U40" s="13" t="s">
        <v>5</v>
      </c>
      <c r="V40" s="8"/>
    </row>
    <row r="41" spans="1:22" s="1" customFormat="1" ht="12.75" x14ac:dyDescent="0.2">
      <c r="A41" s="12"/>
      <c r="B41" s="18"/>
      <c r="C41" s="68">
        <v>0.89</v>
      </c>
      <c r="D41" s="68">
        <v>2.1800000000000002</v>
      </c>
      <c r="E41" s="68">
        <v>1.96</v>
      </c>
      <c r="F41" s="68">
        <v>1.47</v>
      </c>
      <c r="G41" s="68">
        <v>1.0900000000000001</v>
      </c>
      <c r="H41" s="68">
        <v>0.86</v>
      </c>
      <c r="I41" s="68">
        <v>0.7</v>
      </c>
      <c r="J41" s="68">
        <v>0.6</v>
      </c>
      <c r="K41" s="68">
        <v>0.56000000000000005</v>
      </c>
      <c r="L41" s="10"/>
      <c r="M41" s="126"/>
      <c r="N41" s="127"/>
      <c r="O41" s="127"/>
      <c r="P41" s="130" t="s">
        <v>8</v>
      </c>
      <c r="Q41" s="130"/>
      <c r="R41" s="130"/>
      <c r="S41" s="131">
        <f>LARGE(C38:K44,1)</f>
        <v>8.4700000000000006</v>
      </c>
      <c r="T41" s="131"/>
      <c r="U41" s="13" t="s">
        <v>5</v>
      </c>
      <c r="V41" s="8"/>
    </row>
    <row r="42" spans="1:22" s="1" customFormat="1" ht="12.75" x14ac:dyDescent="0.2">
      <c r="A42" s="12"/>
      <c r="B42" s="18"/>
      <c r="C42" s="68">
        <v>6.11</v>
      </c>
      <c r="D42" s="68">
        <v>3.5</v>
      </c>
      <c r="E42" s="68">
        <v>2.13</v>
      </c>
      <c r="F42" s="68">
        <v>1.46</v>
      </c>
      <c r="G42" s="68">
        <v>1.07</v>
      </c>
      <c r="H42" s="68">
        <v>0.83</v>
      </c>
      <c r="I42" s="68">
        <v>0.68</v>
      </c>
      <c r="J42" s="68">
        <v>0.59</v>
      </c>
      <c r="K42" s="68">
        <v>0.51</v>
      </c>
      <c r="L42" s="10"/>
      <c r="M42" s="120" t="s">
        <v>7</v>
      </c>
      <c r="N42" s="121"/>
      <c r="O42" s="121"/>
      <c r="P42" s="128" t="s">
        <v>14</v>
      </c>
      <c r="Q42" s="128"/>
      <c r="R42" s="128"/>
      <c r="S42" s="129">
        <f>S40/S38</f>
        <v>0.2454856491161376</v>
      </c>
      <c r="T42" s="129"/>
      <c r="U42" s="11"/>
      <c r="V42" s="8"/>
    </row>
    <row r="43" spans="1:22" s="1" customFormat="1" x14ac:dyDescent="0.2">
      <c r="A43" s="8"/>
      <c r="C43" s="68">
        <v>8.4700000000000006</v>
      </c>
      <c r="D43" s="68">
        <v>3.99</v>
      </c>
      <c r="E43" s="68">
        <v>2.2599999999999998</v>
      </c>
      <c r="F43" s="68">
        <v>1.45</v>
      </c>
      <c r="G43" s="68">
        <v>1.03</v>
      </c>
      <c r="H43" s="68">
        <v>0.81</v>
      </c>
      <c r="I43" s="68">
        <v>0.66</v>
      </c>
      <c r="J43" s="68">
        <v>0.55000000000000004</v>
      </c>
      <c r="K43" s="68">
        <v>0.51</v>
      </c>
      <c r="L43" s="10"/>
      <c r="M43" s="122"/>
      <c r="N43" s="123"/>
      <c r="O43" s="123"/>
      <c r="P43" s="132" t="s">
        <v>15</v>
      </c>
      <c r="Q43" s="132"/>
      <c r="R43" s="132"/>
      <c r="S43" s="133">
        <f>S40/S41</f>
        <v>4.8406139315230218E-2</v>
      </c>
      <c r="T43" s="133"/>
      <c r="U43" s="14"/>
      <c r="V43" s="8"/>
    </row>
    <row r="44" spans="1:22" s="1" customFormat="1" ht="12.75" x14ac:dyDescent="0.2">
      <c r="A44" s="12"/>
      <c r="B44" s="18"/>
      <c r="C44" s="68">
        <v>5.41</v>
      </c>
      <c r="D44" s="68">
        <v>3.13</v>
      </c>
      <c r="E44" s="68">
        <v>1.99</v>
      </c>
      <c r="F44" s="68">
        <v>1.33</v>
      </c>
      <c r="G44" s="68">
        <v>0.98</v>
      </c>
      <c r="H44" s="68">
        <v>0.77</v>
      </c>
      <c r="I44" s="68">
        <v>0.63</v>
      </c>
      <c r="J44" s="68">
        <v>0.55000000000000004</v>
      </c>
      <c r="K44" s="68">
        <v>0.52</v>
      </c>
      <c r="L44" s="10"/>
      <c r="M44" s="124" t="s">
        <v>13</v>
      </c>
      <c r="N44" s="125"/>
      <c r="O44" s="125"/>
      <c r="P44" s="125"/>
      <c r="Q44" s="125"/>
      <c r="R44" s="125"/>
      <c r="S44" s="133">
        <f>(COUNTIF(C38:K44,"&gt;2")/COUNT(C38:K44))*100</f>
        <v>23.809523809523807</v>
      </c>
      <c r="T44" s="133"/>
      <c r="U44" s="14" t="s">
        <v>5</v>
      </c>
      <c r="V44" s="8"/>
    </row>
    <row r="45" spans="1:22" s="1" customFormat="1" x14ac:dyDescent="0.2">
      <c r="A45" s="115" t="s">
        <v>12</v>
      </c>
      <c r="B45" s="115"/>
      <c r="C45" s="58">
        <f>AVERAGE(C38:C44)</f>
        <v>4.9257142857142862</v>
      </c>
      <c r="D45" s="58">
        <f t="shared" ref="D45" si="10">AVERAGE(D38:D44)</f>
        <v>3.0314285714285711</v>
      </c>
      <c r="E45" s="58">
        <f t="shared" ref="E45" si="11">AVERAGE(E38:E44)</f>
        <v>2.0157142857142856</v>
      </c>
      <c r="F45" s="58">
        <f t="shared" ref="F45" si="12">AVERAGE(F38:F44)</f>
        <v>1.4271428571428568</v>
      </c>
      <c r="G45" s="58">
        <f t="shared" ref="G45" si="13">AVERAGE(G38:G44)</f>
        <v>1.0500000000000003</v>
      </c>
      <c r="H45" s="58">
        <f t="shared" ref="H45" si="14">AVERAGE(H38:H44)</f>
        <v>0.82285714285714284</v>
      </c>
      <c r="I45" s="58">
        <f t="shared" ref="I45" si="15">AVERAGE(I38:I44)</f>
        <v>0.67142857142857149</v>
      </c>
      <c r="J45" s="58">
        <f t="shared" ref="J45" si="16">AVERAGE(J38:J44)</f>
        <v>0.5714285714285714</v>
      </c>
      <c r="K45" s="58">
        <f t="shared" ref="K45" si="17">AVERAGE(K38:K44)</f>
        <v>0.51571428571428568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71"/>
      <c r="D46" s="71"/>
      <c r="E46" s="71"/>
      <c r="F46" s="71"/>
      <c r="G46" s="71"/>
      <c r="H46" s="71"/>
      <c r="I46" s="71"/>
      <c r="J46" s="71"/>
      <c r="K46" s="71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68">
        <v>5.21</v>
      </c>
      <c r="D47" s="68">
        <v>2.99</v>
      </c>
      <c r="E47" s="68">
        <v>1.95</v>
      </c>
      <c r="F47" s="68">
        <v>1.39</v>
      </c>
      <c r="G47" s="68">
        <v>1.03</v>
      </c>
      <c r="H47" s="68">
        <v>0.82</v>
      </c>
      <c r="I47" s="68">
        <v>0.67</v>
      </c>
      <c r="J47" s="68">
        <v>0.56999999999999995</v>
      </c>
      <c r="K47" s="68">
        <v>0.43</v>
      </c>
      <c r="L47" s="10"/>
      <c r="M47" s="120" t="s">
        <v>11</v>
      </c>
      <c r="N47" s="121"/>
      <c r="O47" s="121"/>
      <c r="P47" s="128" t="s">
        <v>6</v>
      </c>
      <c r="Q47" s="128"/>
      <c r="R47" s="128"/>
      <c r="S47" s="129">
        <f>AVERAGE(C47:K53)</f>
        <v>1.6982539682539679</v>
      </c>
      <c r="T47" s="129"/>
      <c r="U47" s="11" t="s">
        <v>5</v>
      </c>
      <c r="V47" s="8"/>
    </row>
    <row r="48" spans="1:22" s="1" customFormat="1" ht="12.75" x14ac:dyDescent="0.2">
      <c r="A48" s="12"/>
      <c r="B48" s="18"/>
      <c r="C48" s="68">
        <v>5.59</v>
      </c>
      <c r="D48" s="68">
        <v>3.05</v>
      </c>
      <c r="E48" s="68">
        <v>1.97</v>
      </c>
      <c r="F48" s="68">
        <v>1.46</v>
      </c>
      <c r="G48" s="68">
        <v>1.0900000000000001</v>
      </c>
      <c r="H48" s="68">
        <v>0.85</v>
      </c>
      <c r="I48" s="68">
        <v>0.71</v>
      </c>
      <c r="J48" s="68">
        <v>0.59</v>
      </c>
      <c r="K48" s="68">
        <v>0.56000000000000005</v>
      </c>
      <c r="L48" s="10"/>
      <c r="M48" s="126"/>
      <c r="N48" s="127"/>
      <c r="O48" s="127"/>
      <c r="P48" s="130" t="s">
        <v>9</v>
      </c>
      <c r="Q48" s="130"/>
      <c r="R48" s="130"/>
      <c r="S48" s="131">
        <f>MEDIAN(C47:K53)</f>
        <v>1.06</v>
      </c>
      <c r="T48" s="131"/>
      <c r="U48" s="13" t="s">
        <v>5</v>
      </c>
      <c r="V48" s="8"/>
    </row>
    <row r="49" spans="1:22" s="1" customFormat="1" ht="12.75" x14ac:dyDescent="0.2">
      <c r="A49" s="12"/>
      <c r="B49" s="18"/>
      <c r="C49" s="68">
        <v>2.82</v>
      </c>
      <c r="D49" s="68">
        <v>2.42</v>
      </c>
      <c r="E49" s="68">
        <v>1.9</v>
      </c>
      <c r="F49" s="68">
        <v>1.49</v>
      </c>
      <c r="G49" s="68">
        <v>1.1200000000000001</v>
      </c>
      <c r="H49" s="68">
        <v>0.88</v>
      </c>
      <c r="I49" s="68">
        <v>0.73</v>
      </c>
      <c r="J49" s="68">
        <v>0.62</v>
      </c>
      <c r="K49" s="68">
        <v>0.57999999999999996</v>
      </c>
      <c r="L49" s="10"/>
      <c r="M49" s="126"/>
      <c r="N49" s="127"/>
      <c r="O49" s="127"/>
      <c r="P49" s="130" t="s">
        <v>10</v>
      </c>
      <c r="Q49" s="130"/>
      <c r="R49" s="130"/>
      <c r="S49" s="131">
        <f>SMALL(C47:K53,1)</f>
        <v>0.43</v>
      </c>
      <c r="T49" s="131"/>
      <c r="U49" s="13" t="s">
        <v>5</v>
      </c>
      <c r="V49" s="8"/>
    </row>
    <row r="50" spans="1:22" s="1" customFormat="1" ht="12.75" x14ac:dyDescent="0.2">
      <c r="A50" s="12"/>
      <c r="B50" s="18"/>
      <c r="C50" s="68">
        <v>0.93</v>
      </c>
      <c r="D50" s="68">
        <v>2.21</v>
      </c>
      <c r="E50" s="68">
        <v>1.99</v>
      </c>
      <c r="F50" s="68">
        <v>1.5</v>
      </c>
      <c r="G50" s="68">
        <v>1.1200000000000001</v>
      </c>
      <c r="H50" s="68">
        <v>0.89</v>
      </c>
      <c r="I50" s="68">
        <v>0.73</v>
      </c>
      <c r="J50" s="68">
        <v>0.63</v>
      </c>
      <c r="K50" s="68">
        <v>0.57999999999999996</v>
      </c>
      <c r="L50" s="10"/>
      <c r="M50" s="126"/>
      <c r="N50" s="127"/>
      <c r="O50" s="127"/>
      <c r="P50" s="130" t="s">
        <v>8</v>
      </c>
      <c r="Q50" s="130"/>
      <c r="R50" s="130"/>
      <c r="S50" s="131">
        <f>LARGE(C47:K53,1)</f>
        <v>8.52</v>
      </c>
      <c r="T50" s="131"/>
      <c r="U50" s="13" t="s">
        <v>5</v>
      </c>
      <c r="V50" s="8"/>
    </row>
    <row r="51" spans="1:22" s="1" customFormat="1" ht="12.75" x14ac:dyDescent="0.2">
      <c r="A51" s="12"/>
      <c r="B51" s="18"/>
      <c r="C51" s="68">
        <v>6.15</v>
      </c>
      <c r="D51" s="68">
        <v>3.54</v>
      </c>
      <c r="E51" s="68">
        <v>2.16</v>
      </c>
      <c r="F51" s="68">
        <v>1.49</v>
      </c>
      <c r="G51" s="68">
        <v>1.1000000000000001</v>
      </c>
      <c r="H51" s="68">
        <v>0.86</v>
      </c>
      <c r="I51" s="68">
        <v>0.72</v>
      </c>
      <c r="J51" s="68">
        <v>0.62</v>
      </c>
      <c r="K51" s="68">
        <v>0.54</v>
      </c>
      <c r="L51" s="10"/>
      <c r="M51" s="120" t="s">
        <v>7</v>
      </c>
      <c r="N51" s="121"/>
      <c r="O51" s="121"/>
      <c r="P51" s="128" t="s">
        <v>14</v>
      </c>
      <c r="Q51" s="128"/>
      <c r="R51" s="128"/>
      <c r="S51" s="129">
        <f>S49/S47</f>
        <v>0.25320123376016457</v>
      </c>
      <c r="T51" s="129"/>
      <c r="U51" s="11"/>
      <c r="V51" s="8"/>
    </row>
    <row r="52" spans="1:22" s="1" customFormat="1" x14ac:dyDescent="0.2">
      <c r="A52" s="8"/>
      <c r="C52" s="68">
        <v>8.52</v>
      </c>
      <c r="D52" s="68">
        <v>4.04</v>
      </c>
      <c r="E52" s="68">
        <v>2.2999999999999998</v>
      </c>
      <c r="F52" s="68">
        <v>1.49</v>
      </c>
      <c r="G52" s="68">
        <v>1.06</v>
      </c>
      <c r="H52" s="68">
        <v>0.85</v>
      </c>
      <c r="I52" s="68">
        <v>0.69</v>
      </c>
      <c r="J52" s="68">
        <v>0.57999999999999996</v>
      </c>
      <c r="K52" s="68">
        <v>0.54</v>
      </c>
      <c r="L52" s="10"/>
      <c r="M52" s="122"/>
      <c r="N52" s="123"/>
      <c r="O52" s="123"/>
      <c r="P52" s="132" t="s">
        <v>15</v>
      </c>
      <c r="Q52" s="132"/>
      <c r="R52" s="132"/>
      <c r="S52" s="133">
        <f>S49/S50</f>
        <v>5.0469483568075117E-2</v>
      </c>
      <c r="T52" s="133"/>
      <c r="U52" s="14"/>
      <c r="V52" s="8"/>
    </row>
    <row r="53" spans="1:22" s="1" customFormat="1" ht="12.75" x14ac:dyDescent="0.2">
      <c r="A53" s="12"/>
      <c r="B53" s="18"/>
      <c r="C53" s="68">
        <v>5.46</v>
      </c>
      <c r="D53" s="68">
        <v>3.18</v>
      </c>
      <c r="E53" s="68">
        <v>2.04</v>
      </c>
      <c r="F53" s="68">
        <v>1.38</v>
      </c>
      <c r="G53" s="68">
        <v>1.01</v>
      </c>
      <c r="H53" s="68">
        <v>0.81</v>
      </c>
      <c r="I53" s="68">
        <v>0.66</v>
      </c>
      <c r="J53" s="68">
        <v>0.57999999999999996</v>
      </c>
      <c r="K53" s="68">
        <v>0.55000000000000004</v>
      </c>
      <c r="L53" s="10"/>
      <c r="M53" s="124" t="s">
        <v>13</v>
      </c>
      <c r="N53" s="125"/>
      <c r="O53" s="125"/>
      <c r="P53" s="125"/>
      <c r="Q53" s="125"/>
      <c r="R53" s="125"/>
      <c r="S53" s="133">
        <f>(COUNTIF(C47:K53,"&gt;2")/COUNT(C47:K53))*100</f>
        <v>25.396825396825395</v>
      </c>
      <c r="T53" s="133"/>
      <c r="U53" s="14" t="s">
        <v>5</v>
      </c>
      <c r="V53" s="8"/>
    </row>
    <row r="54" spans="1:22" s="1" customFormat="1" x14ac:dyDescent="0.2">
      <c r="A54" s="115" t="s">
        <v>12</v>
      </c>
      <c r="B54" s="115"/>
      <c r="C54" s="58">
        <f>AVERAGE(C47:C53)</f>
        <v>4.9542857142857146</v>
      </c>
      <c r="D54" s="58">
        <f t="shared" ref="D54" si="18">AVERAGE(D47:D53)</f>
        <v>3.0614285714285714</v>
      </c>
      <c r="E54" s="58">
        <f t="shared" ref="E54" si="19">AVERAGE(E47:E53)</f>
        <v>2.044285714285714</v>
      </c>
      <c r="F54" s="58">
        <f t="shared" ref="F54" si="20">AVERAGE(F47:F53)</f>
        <v>1.4571428571428571</v>
      </c>
      <c r="G54" s="58">
        <f t="shared" ref="G54" si="21">AVERAGE(G47:G53)</f>
        <v>1.0757142857142858</v>
      </c>
      <c r="H54" s="58">
        <f t="shared" ref="H54" si="22">AVERAGE(H47:H53)</f>
        <v>0.85142857142857131</v>
      </c>
      <c r="I54" s="58">
        <f t="shared" ref="I54" si="23">AVERAGE(I47:I53)</f>
        <v>0.7014285714285714</v>
      </c>
      <c r="J54" s="58">
        <f t="shared" ref="J54" si="24">AVERAGE(J47:J53)</f>
        <v>0.59857142857142853</v>
      </c>
      <c r="K54" s="58">
        <f t="shared" ref="K54" si="25">AVERAGE(K47:K53)</f>
        <v>0.54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71"/>
      <c r="D55" s="71"/>
      <c r="E55" s="71"/>
      <c r="F55" s="71"/>
      <c r="G55" s="71"/>
      <c r="H55" s="71"/>
      <c r="I55" s="71"/>
      <c r="J55" s="71"/>
      <c r="K55" s="71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68">
        <v>7.19</v>
      </c>
      <c r="D56" s="68">
        <v>4.07</v>
      </c>
      <c r="E56" s="68">
        <v>2.54</v>
      </c>
      <c r="F56" s="68">
        <v>1.69</v>
      </c>
      <c r="G56" s="68">
        <v>1.22</v>
      </c>
      <c r="H56" s="68">
        <v>0.97</v>
      </c>
      <c r="I56" s="68">
        <v>0.79</v>
      </c>
      <c r="J56" s="68">
        <v>0.66</v>
      </c>
      <c r="K56" s="68">
        <v>0.5</v>
      </c>
      <c r="L56" s="10"/>
      <c r="M56" s="120" t="s">
        <v>11</v>
      </c>
      <c r="N56" s="121"/>
      <c r="O56" s="121"/>
      <c r="P56" s="128" t="s">
        <v>6</v>
      </c>
      <c r="Q56" s="128"/>
      <c r="R56" s="128"/>
      <c r="S56" s="129">
        <f>AVERAGE(C56:K62)</f>
        <v>1.9295238095238099</v>
      </c>
      <c r="T56" s="129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68">
        <v>8.16</v>
      </c>
      <c r="D57" s="68">
        <v>4.2</v>
      </c>
      <c r="E57" s="68">
        <v>2.6</v>
      </c>
      <c r="F57" s="68">
        <v>1.8</v>
      </c>
      <c r="G57" s="68">
        <v>1.29</v>
      </c>
      <c r="H57" s="68">
        <v>1</v>
      </c>
      <c r="I57" s="68">
        <v>0.83</v>
      </c>
      <c r="J57" s="68">
        <v>0.69</v>
      </c>
      <c r="K57" s="68">
        <v>0.64</v>
      </c>
      <c r="L57" s="10"/>
      <c r="M57" s="126"/>
      <c r="N57" s="127"/>
      <c r="O57" s="127"/>
      <c r="P57" s="130" t="s">
        <v>9</v>
      </c>
      <c r="Q57" s="130"/>
      <c r="R57" s="130"/>
      <c r="S57" s="131">
        <f>MEDIAN(C56:K62)</f>
        <v>1.23</v>
      </c>
      <c r="T57" s="131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68">
        <v>3.56</v>
      </c>
      <c r="D58" s="68">
        <v>3.08</v>
      </c>
      <c r="E58" s="68">
        <v>2.41</v>
      </c>
      <c r="F58" s="68">
        <v>1.8</v>
      </c>
      <c r="G58" s="68">
        <v>1.31</v>
      </c>
      <c r="H58" s="68">
        <v>1</v>
      </c>
      <c r="I58" s="68">
        <v>0.84</v>
      </c>
      <c r="J58" s="68">
        <v>0.72</v>
      </c>
      <c r="K58" s="68">
        <v>0.68</v>
      </c>
      <c r="L58" s="10"/>
      <c r="M58" s="126"/>
      <c r="N58" s="127"/>
      <c r="O58" s="127"/>
      <c r="P58" s="130" t="s">
        <v>10</v>
      </c>
      <c r="Q58" s="130"/>
      <c r="R58" s="130"/>
      <c r="S58" s="131">
        <f>SMALL(C56:K62,1)</f>
        <v>0.5</v>
      </c>
      <c r="T58" s="131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68">
        <v>0.83</v>
      </c>
      <c r="D59" s="68">
        <v>2.39</v>
      </c>
      <c r="E59" s="68">
        <v>2.2999999999999998</v>
      </c>
      <c r="F59" s="68">
        <v>1.76</v>
      </c>
      <c r="G59" s="68">
        <v>1.31</v>
      </c>
      <c r="H59" s="68">
        <v>1.01</v>
      </c>
      <c r="I59" s="68">
        <v>0.85</v>
      </c>
      <c r="J59" s="68">
        <v>0.73</v>
      </c>
      <c r="K59" s="68">
        <v>0.68</v>
      </c>
      <c r="L59" s="10"/>
      <c r="M59" s="126"/>
      <c r="N59" s="127"/>
      <c r="O59" s="127"/>
      <c r="P59" s="130" t="s">
        <v>8</v>
      </c>
      <c r="Q59" s="130"/>
      <c r="R59" s="130"/>
      <c r="S59" s="131">
        <f>LARGE(C56:K62,1)</f>
        <v>8.16</v>
      </c>
      <c r="T59" s="131"/>
      <c r="U59" s="13" t="s">
        <v>5</v>
      </c>
      <c r="V59" s="8"/>
    </row>
    <row r="60" spans="1:22" s="1" customFormat="1" ht="12.75" x14ac:dyDescent="0.2">
      <c r="A60" s="32"/>
      <c r="B60" s="17"/>
      <c r="C60" s="68">
        <v>5.24</v>
      </c>
      <c r="D60" s="68">
        <v>3.21</v>
      </c>
      <c r="E60" s="68">
        <v>2.34</v>
      </c>
      <c r="F60" s="68">
        <v>1.75</v>
      </c>
      <c r="G60" s="68">
        <v>1.29</v>
      </c>
      <c r="H60" s="68">
        <v>1.01</v>
      </c>
      <c r="I60" s="68">
        <v>0.83</v>
      </c>
      <c r="J60" s="68">
        <v>0.72</v>
      </c>
      <c r="K60" s="68">
        <v>0.64</v>
      </c>
      <c r="L60" s="10"/>
      <c r="M60" s="120" t="s">
        <v>7</v>
      </c>
      <c r="N60" s="121"/>
      <c r="O60" s="121"/>
      <c r="P60" s="128" t="s">
        <v>14</v>
      </c>
      <c r="Q60" s="128"/>
      <c r="R60" s="128"/>
      <c r="S60" s="129">
        <f>S58/S56</f>
        <v>0.25913129318854883</v>
      </c>
      <c r="T60" s="129"/>
      <c r="U60" s="11"/>
      <c r="V60" s="8"/>
    </row>
    <row r="61" spans="1:22" s="1" customFormat="1" x14ac:dyDescent="0.2">
      <c r="A61" s="134"/>
      <c r="B61" s="134"/>
      <c r="C61" s="68">
        <v>8.0299999999999994</v>
      </c>
      <c r="D61" s="68">
        <v>3.85</v>
      </c>
      <c r="E61" s="68">
        <v>2.4</v>
      </c>
      <c r="F61" s="68">
        <v>1.71</v>
      </c>
      <c r="G61" s="68">
        <v>1.23</v>
      </c>
      <c r="H61" s="68">
        <v>0.97</v>
      </c>
      <c r="I61" s="68">
        <v>0.79</v>
      </c>
      <c r="J61" s="68">
        <v>0.67</v>
      </c>
      <c r="K61" s="68">
        <v>0.61</v>
      </c>
      <c r="L61" s="10"/>
      <c r="M61" s="122"/>
      <c r="N61" s="123"/>
      <c r="O61" s="123"/>
      <c r="P61" s="132" t="s">
        <v>15</v>
      </c>
      <c r="Q61" s="132"/>
      <c r="R61" s="132"/>
      <c r="S61" s="133">
        <f>S58/S59</f>
        <v>6.1274509803921566E-2</v>
      </c>
      <c r="T61" s="133"/>
      <c r="U61" s="14"/>
      <c r="V61" s="8"/>
    </row>
    <row r="62" spans="1:22" s="1" customFormat="1" ht="12.75" x14ac:dyDescent="0.2">
      <c r="A62" s="12"/>
      <c r="B62" s="18"/>
      <c r="C62" s="68">
        <v>5.19</v>
      </c>
      <c r="D62" s="68">
        <v>3.15</v>
      </c>
      <c r="E62" s="68">
        <v>2.16</v>
      </c>
      <c r="F62" s="68">
        <v>1.55</v>
      </c>
      <c r="G62" s="68">
        <v>1.17</v>
      </c>
      <c r="H62" s="68">
        <v>0.92</v>
      </c>
      <c r="I62" s="68">
        <v>0.76</v>
      </c>
      <c r="J62" s="68">
        <v>0.65</v>
      </c>
      <c r="K62" s="68">
        <v>0.62</v>
      </c>
      <c r="L62" s="10"/>
      <c r="M62" s="124" t="s">
        <v>13</v>
      </c>
      <c r="N62" s="125"/>
      <c r="O62" s="125"/>
      <c r="P62" s="125"/>
      <c r="Q62" s="125"/>
      <c r="R62" s="125"/>
      <c r="S62" s="133">
        <f>(COUNTIF(C56:K62,"&gt;2")/COUNT(C56:K62))*100</f>
        <v>31.746031746031743</v>
      </c>
      <c r="T62" s="133"/>
      <c r="U62" s="14" t="s">
        <v>5</v>
      </c>
      <c r="V62" s="8"/>
    </row>
    <row r="63" spans="1:22" s="1" customFormat="1" x14ac:dyDescent="0.2">
      <c r="A63" s="115" t="s">
        <v>12</v>
      </c>
      <c r="B63" s="115"/>
      <c r="C63" s="58">
        <f>AVERAGE(C56:C62)</f>
        <v>5.4571428571428564</v>
      </c>
      <c r="D63" s="58">
        <f t="shared" ref="D63" si="26">AVERAGE(D56:D62)</f>
        <v>3.4214285714285713</v>
      </c>
      <c r="E63" s="58">
        <f t="shared" ref="E63" si="27">AVERAGE(E56:E62)</f>
        <v>2.3928571428571428</v>
      </c>
      <c r="F63" s="58">
        <f t="shared" ref="F63" si="28">AVERAGE(F56:F62)</f>
        <v>1.7228571428571431</v>
      </c>
      <c r="G63" s="58">
        <f t="shared" ref="G63" si="29">AVERAGE(G56:G62)</f>
        <v>1.26</v>
      </c>
      <c r="H63" s="58">
        <f t="shared" ref="H63" si="30">AVERAGE(H56:H62)</f>
        <v>0.98285714285714276</v>
      </c>
      <c r="I63" s="58">
        <f t="shared" ref="I63" si="31">AVERAGE(I56:I62)</f>
        <v>0.81285714285714283</v>
      </c>
      <c r="J63" s="58">
        <f t="shared" ref="J63" si="32">AVERAGE(J56:J62)</f>
        <v>0.6914285714285715</v>
      </c>
      <c r="K63" s="58">
        <f t="shared" ref="K63" si="33">AVERAGE(K56:K62)</f>
        <v>0.62428571428571433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2">
    <mergeCell ref="A27:B27"/>
    <mergeCell ref="A36:B36"/>
    <mergeCell ref="A45:B45"/>
    <mergeCell ref="A54:B54"/>
    <mergeCell ref="A61:B61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  <mergeCell ref="S35:T35"/>
    <mergeCell ref="P20:R20"/>
    <mergeCell ref="P21:R21"/>
    <mergeCell ref="P22:R22"/>
    <mergeCell ref="P23:R2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P59:R59"/>
    <mergeCell ref="S59:T59"/>
    <mergeCell ref="P60:R60"/>
    <mergeCell ref="S60:T60"/>
    <mergeCell ref="P61:R61"/>
    <mergeCell ref="S61:T61"/>
    <mergeCell ref="A63:B63"/>
    <mergeCell ref="N18:P18"/>
    <mergeCell ref="A17:B17"/>
    <mergeCell ref="A18:E18"/>
    <mergeCell ref="N17:U17"/>
    <mergeCell ref="T18:U18"/>
    <mergeCell ref="Q18:S18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topLeftCell="A34" zoomScaleNormal="100" zoomScaleSheetLayoutView="100" zoomScalePageLayoutView="70" workbookViewId="0">
      <selection activeCell="C56" sqref="A1:XFD1048576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4" customWidth="1"/>
    <col min="23" max="23" width="0" style="4" hidden="1" customWidth="1"/>
    <col min="24" max="16384" width="9.140625" style="4" hidden="1"/>
  </cols>
  <sheetData>
    <row r="1" spans="3:22" x14ac:dyDescent="0.2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3:22" x14ac:dyDescent="0.2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3:22" x14ac:dyDescent="0.2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3:22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3:22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3:22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3:22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3:22" x14ac:dyDescent="0.2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3:22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3:22" x14ac:dyDescent="0.2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3:22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3:22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3:22" x14ac:dyDescent="0.2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3:22" x14ac:dyDescent="0.2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3:22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3:22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17" t="s">
        <v>25</v>
      </c>
      <c r="B17" s="117"/>
      <c r="C17" s="42">
        <v>0.5</v>
      </c>
      <c r="D17" s="43">
        <f t="shared" ref="D17:K17" si="0">C17+$E$18</f>
        <v>1</v>
      </c>
      <c r="E17" s="43">
        <f t="shared" si="0"/>
        <v>1.5</v>
      </c>
      <c r="F17" s="43">
        <f t="shared" si="0"/>
        <v>2</v>
      </c>
      <c r="G17" s="43">
        <f t="shared" si="0"/>
        <v>2.5</v>
      </c>
      <c r="H17" s="43">
        <f t="shared" si="0"/>
        <v>3</v>
      </c>
      <c r="I17" s="43">
        <f t="shared" si="0"/>
        <v>3.5</v>
      </c>
      <c r="J17" s="43">
        <f t="shared" si="0"/>
        <v>4</v>
      </c>
      <c r="K17" s="43">
        <f t="shared" si="0"/>
        <v>4.5</v>
      </c>
      <c r="L17" s="44" t="s">
        <v>26</v>
      </c>
      <c r="M17" s="45" t="s">
        <v>17</v>
      </c>
      <c r="N17" s="116" t="s">
        <v>48</v>
      </c>
      <c r="O17" s="116"/>
      <c r="P17" s="116"/>
      <c r="Q17" s="116"/>
      <c r="R17" s="116"/>
      <c r="S17" s="116"/>
      <c r="T17" s="116"/>
      <c r="U17" s="116"/>
      <c r="V17" s="8"/>
    </row>
    <row r="18" spans="1:23" s="1" customFormat="1" x14ac:dyDescent="0.2">
      <c r="A18" s="137" t="s">
        <v>24</v>
      </c>
      <c r="B18" s="137"/>
      <c r="C18" s="137"/>
      <c r="D18" s="137"/>
      <c r="E18" s="40">
        <v>0.5</v>
      </c>
      <c r="F18" s="34" t="s">
        <v>21</v>
      </c>
      <c r="H18" s="26"/>
      <c r="I18" s="26"/>
      <c r="J18" s="26"/>
      <c r="K18" s="26"/>
      <c r="L18" s="26"/>
      <c r="M18" s="41" t="s">
        <v>22</v>
      </c>
      <c r="N18" s="135" t="s">
        <v>19</v>
      </c>
      <c r="O18" s="135"/>
      <c r="P18" s="135"/>
      <c r="Q18" s="136" t="s">
        <v>23</v>
      </c>
      <c r="R18" s="136"/>
      <c r="S18" s="136"/>
      <c r="T18" s="135" t="s">
        <v>20</v>
      </c>
      <c r="U18" s="135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70">
        <v>2.61</v>
      </c>
      <c r="D20" s="70">
        <v>2.11</v>
      </c>
      <c r="E20" s="70">
        <v>1.27</v>
      </c>
      <c r="F20" s="70">
        <v>0.85</v>
      </c>
      <c r="G20" s="70">
        <v>0.59</v>
      </c>
      <c r="H20" s="70">
        <v>0.41</v>
      </c>
      <c r="I20" s="70">
        <v>0.31</v>
      </c>
      <c r="J20" s="70">
        <v>0.24</v>
      </c>
      <c r="K20" s="70">
        <v>0.19</v>
      </c>
      <c r="L20" s="10"/>
      <c r="M20" s="120" t="s">
        <v>11</v>
      </c>
      <c r="N20" s="121"/>
      <c r="O20" s="121"/>
      <c r="P20" s="128" t="s">
        <v>6</v>
      </c>
      <c r="Q20" s="128"/>
      <c r="R20" s="128"/>
      <c r="S20" s="129">
        <f>AVERAGE(C20:K26)</f>
        <v>1.2228571428571426</v>
      </c>
      <c r="T20" s="129"/>
      <c r="U20" s="11" t="s">
        <v>5</v>
      </c>
      <c r="V20" s="8"/>
    </row>
    <row r="21" spans="1:23" s="1" customFormat="1" ht="12.75" x14ac:dyDescent="0.2">
      <c r="A21" s="9"/>
      <c r="B21" s="18"/>
      <c r="C21" s="70">
        <v>5.68</v>
      </c>
      <c r="D21" s="70">
        <v>2.65</v>
      </c>
      <c r="E21" s="70">
        <v>1.53</v>
      </c>
      <c r="F21" s="70">
        <v>0.98</v>
      </c>
      <c r="G21" s="70">
        <v>0.68</v>
      </c>
      <c r="H21" s="70">
        <v>0.47</v>
      </c>
      <c r="I21" s="70">
        <v>0.35</v>
      </c>
      <c r="J21" s="70">
        <v>0.27</v>
      </c>
      <c r="K21" s="70">
        <v>0.21</v>
      </c>
      <c r="L21" s="10"/>
      <c r="M21" s="126"/>
      <c r="N21" s="127"/>
      <c r="O21" s="127"/>
      <c r="P21" s="130" t="s">
        <v>9</v>
      </c>
      <c r="Q21" s="130"/>
      <c r="R21" s="130"/>
      <c r="S21" s="131">
        <f>MEDIAN(C20:K26)</f>
        <v>0.63</v>
      </c>
      <c r="T21" s="131"/>
      <c r="U21" s="13" t="s">
        <v>5</v>
      </c>
      <c r="V21" s="8"/>
    </row>
    <row r="22" spans="1:23" s="1" customFormat="1" ht="12.75" x14ac:dyDescent="0.2">
      <c r="A22" s="9"/>
      <c r="B22" s="18"/>
      <c r="C22" s="70">
        <v>3.97</v>
      </c>
      <c r="D22" s="70">
        <v>2.1800000000000002</v>
      </c>
      <c r="E22" s="70">
        <v>1.45</v>
      </c>
      <c r="F22" s="70">
        <v>1.02</v>
      </c>
      <c r="G22" s="70">
        <v>0.73</v>
      </c>
      <c r="H22" s="70">
        <v>0.53</v>
      </c>
      <c r="I22" s="70">
        <v>0.41</v>
      </c>
      <c r="J22" s="70">
        <v>0.31</v>
      </c>
      <c r="K22" s="70">
        <v>0.26</v>
      </c>
      <c r="L22" s="10"/>
      <c r="M22" s="126"/>
      <c r="N22" s="127"/>
      <c r="O22" s="127"/>
      <c r="P22" s="130" t="s">
        <v>10</v>
      </c>
      <c r="Q22" s="130"/>
      <c r="R22" s="130"/>
      <c r="S22" s="131">
        <f>SMALL(C20:K26,1)</f>
        <v>0.19</v>
      </c>
      <c r="T22" s="131"/>
      <c r="U22" s="13" t="s">
        <v>5</v>
      </c>
      <c r="V22" s="8"/>
    </row>
    <row r="23" spans="1:23" s="1" customFormat="1" ht="12.75" x14ac:dyDescent="0.2">
      <c r="A23" s="9"/>
      <c r="B23" s="18"/>
      <c r="C23" s="70">
        <v>0.19</v>
      </c>
      <c r="D23" s="70">
        <v>1.19</v>
      </c>
      <c r="E23" s="70">
        <v>1.33</v>
      </c>
      <c r="F23" s="70">
        <v>1.08</v>
      </c>
      <c r="G23" s="70">
        <v>0.77</v>
      </c>
      <c r="H23" s="70">
        <v>0.55000000000000004</v>
      </c>
      <c r="I23" s="70">
        <v>0.41</v>
      </c>
      <c r="J23" s="70">
        <v>0.32</v>
      </c>
      <c r="K23" s="70">
        <v>0.26</v>
      </c>
      <c r="L23" s="10"/>
      <c r="M23" s="126"/>
      <c r="N23" s="127"/>
      <c r="O23" s="127"/>
      <c r="P23" s="130" t="s">
        <v>8</v>
      </c>
      <c r="Q23" s="130"/>
      <c r="R23" s="130"/>
      <c r="S23" s="131">
        <f>LARGE(C20:K26,1)</f>
        <v>7.53</v>
      </c>
      <c r="T23" s="131"/>
      <c r="U23" s="13" t="s">
        <v>5</v>
      </c>
      <c r="V23" s="8"/>
    </row>
    <row r="24" spans="1:23" s="1" customFormat="1" ht="12.75" x14ac:dyDescent="0.2">
      <c r="A24" s="9"/>
      <c r="B24" s="18"/>
      <c r="C24" s="70">
        <v>0.59</v>
      </c>
      <c r="D24" s="70">
        <v>2.21</v>
      </c>
      <c r="E24" s="70">
        <v>1.54</v>
      </c>
      <c r="F24" s="70">
        <v>1.08</v>
      </c>
      <c r="G24" s="70">
        <v>0.75</v>
      </c>
      <c r="H24" s="70">
        <v>0.54</v>
      </c>
      <c r="I24" s="70">
        <v>0.41</v>
      </c>
      <c r="J24" s="70">
        <v>0.31</v>
      </c>
      <c r="K24" s="70">
        <v>0.24</v>
      </c>
      <c r="L24" s="10"/>
      <c r="M24" s="120" t="s">
        <v>7</v>
      </c>
      <c r="N24" s="121"/>
      <c r="O24" s="121"/>
      <c r="P24" s="128" t="s">
        <v>14</v>
      </c>
      <c r="Q24" s="128"/>
      <c r="R24" s="128"/>
      <c r="S24" s="129">
        <f>S22/S20</f>
        <v>0.15537383177570097</v>
      </c>
      <c r="T24" s="129"/>
      <c r="U24" s="11"/>
      <c r="V24" s="8"/>
    </row>
    <row r="25" spans="1:23" s="1" customFormat="1" x14ac:dyDescent="0.2">
      <c r="A25" s="8"/>
      <c r="C25" s="70">
        <v>7.53</v>
      </c>
      <c r="D25" s="70">
        <v>3.41</v>
      </c>
      <c r="E25" s="70">
        <v>1.78</v>
      </c>
      <c r="F25" s="70">
        <v>1.03</v>
      </c>
      <c r="G25" s="70">
        <v>0.7</v>
      </c>
      <c r="H25" s="70">
        <v>0.5</v>
      </c>
      <c r="I25" s="70">
        <v>0.37</v>
      </c>
      <c r="J25" s="70">
        <v>0.28000000000000003</v>
      </c>
      <c r="K25" s="70">
        <v>0.22</v>
      </c>
      <c r="L25" s="10"/>
      <c r="M25" s="122"/>
      <c r="N25" s="123"/>
      <c r="O25" s="123"/>
      <c r="P25" s="132" t="s">
        <v>15</v>
      </c>
      <c r="Q25" s="132"/>
      <c r="R25" s="132"/>
      <c r="S25" s="133">
        <f>S22/S23</f>
        <v>2.5232403718459494E-2</v>
      </c>
      <c r="T25" s="133"/>
      <c r="U25" s="14"/>
      <c r="V25" s="8"/>
    </row>
    <row r="26" spans="1:23" s="1" customFormat="1" ht="12.75" x14ac:dyDescent="0.2">
      <c r="A26" s="12"/>
      <c r="B26" s="18"/>
      <c r="C26" s="70">
        <v>7.3</v>
      </c>
      <c r="D26" s="70">
        <v>3.33</v>
      </c>
      <c r="E26" s="70">
        <v>1.7</v>
      </c>
      <c r="F26" s="70">
        <v>0.99</v>
      </c>
      <c r="G26" s="70">
        <v>0.63</v>
      </c>
      <c r="H26" s="70">
        <v>0.45</v>
      </c>
      <c r="I26" s="70">
        <v>0.34</v>
      </c>
      <c r="J26" s="70">
        <v>0.25</v>
      </c>
      <c r="K26" s="70">
        <v>0.2</v>
      </c>
      <c r="L26" s="10"/>
      <c r="M26" s="124" t="s">
        <v>13</v>
      </c>
      <c r="N26" s="125"/>
      <c r="O26" s="125"/>
      <c r="P26" s="125"/>
      <c r="Q26" s="125"/>
      <c r="R26" s="125"/>
      <c r="S26" s="133">
        <f>(COUNTIF(C20:K26,"&gt;2")/COUNT(C20:K26))*100</f>
        <v>17.460317460317459</v>
      </c>
      <c r="T26" s="133"/>
      <c r="U26" s="14" t="s">
        <v>5</v>
      </c>
      <c r="V26" s="8"/>
    </row>
    <row r="27" spans="1:23" s="1" customFormat="1" x14ac:dyDescent="0.2">
      <c r="A27" s="115" t="s">
        <v>12</v>
      </c>
      <c r="B27" s="115"/>
      <c r="C27" s="54">
        <f>AVERAGE(C20:C26)</f>
        <v>3.9814285714285718</v>
      </c>
      <c r="D27" s="54">
        <f t="shared" ref="D27:J27" si="1">AVERAGE(D20:D26)</f>
        <v>2.44</v>
      </c>
      <c r="E27" s="54">
        <f t="shared" si="1"/>
        <v>1.5142857142857142</v>
      </c>
      <c r="F27" s="54">
        <f t="shared" si="1"/>
        <v>1.0042857142857142</v>
      </c>
      <c r="G27" s="54">
        <f t="shared" si="1"/>
        <v>0.69285714285714284</v>
      </c>
      <c r="H27" s="54">
        <f t="shared" si="1"/>
        <v>0.49285714285714288</v>
      </c>
      <c r="I27" s="54">
        <f t="shared" si="1"/>
        <v>0.37142857142857139</v>
      </c>
      <c r="J27" s="54">
        <f t="shared" si="1"/>
        <v>0.28285714285714286</v>
      </c>
      <c r="K27" s="54">
        <f>AVERAGE(K20:K26)</f>
        <v>0.22571428571428573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69"/>
      <c r="D28" s="69"/>
      <c r="E28" s="69"/>
      <c r="F28" s="69"/>
      <c r="G28" s="69"/>
      <c r="H28" s="69"/>
      <c r="I28" s="69"/>
      <c r="J28" s="69"/>
      <c r="K28" s="69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70">
        <v>3.14</v>
      </c>
      <c r="D29" s="70">
        <v>2.67</v>
      </c>
      <c r="E29" s="70">
        <v>1.79</v>
      </c>
      <c r="F29" s="70">
        <v>1.29</v>
      </c>
      <c r="G29" s="70">
        <v>0.95</v>
      </c>
      <c r="H29" s="70">
        <v>0.72</v>
      </c>
      <c r="I29" s="70">
        <v>0.59</v>
      </c>
      <c r="J29" s="70">
        <v>0.49</v>
      </c>
      <c r="K29" s="70">
        <v>0.47</v>
      </c>
      <c r="L29" s="10"/>
      <c r="M29" s="120" t="s">
        <v>11</v>
      </c>
      <c r="N29" s="121"/>
      <c r="O29" s="121"/>
      <c r="P29" s="128" t="s">
        <v>6</v>
      </c>
      <c r="Q29" s="128"/>
      <c r="R29" s="128"/>
      <c r="S29" s="129">
        <f>AVERAGE(C29:K35)</f>
        <v>1.5787301587301588</v>
      </c>
      <c r="T29" s="129"/>
      <c r="U29" s="11" t="s">
        <v>5</v>
      </c>
      <c r="V29" s="8"/>
    </row>
    <row r="30" spans="1:23" s="1" customFormat="1" ht="12.75" x14ac:dyDescent="0.2">
      <c r="A30" s="12"/>
      <c r="B30" s="18"/>
      <c r="C30" s="70">
        <v>6.4</v>
      </c>
      <c r="D30" s="70">
        <v>3.14</v>
      </c>
      <c r="E30" s="70">
        <v>1.95</v>
      </c>
      <c r="F30" s="70">
        <v>1.33</v>
      </c>
      <c r="G30" s="70">
        <v>0.99</v>
      </c>
      <c r="H30" s="70">
        <v>0.74</v>
      </c>
      <c r="I30" s="70">
        <v>0.61</v>
      </c>
      <c r="J30" s="70">
        <v>0.51</v>
      </c>
      <c r="K30" s="70">
        <v>0.47</v>
      </c>
      <c r="L30" s="10"/>
      <c r="M30" s="126"/>
      <c r="N30" s="127"/>
      <c r="O30" s="127"/>
      <c r="P30" s="130" t="s">
        <v>9</v>
      </c>
      <c r="Q30" s="130"/>
      <c r="R30" s="130"/>
      <c r="S30" s="131">
        <f>MEDIAN(C29:K35)</f>
        <v>0.99</v>
      </c>
      <c r="T30" s="131"/>
      <c r="U30" s="13" t="s">
        <v>5</v>
      </c>
      <c r="V30" s="8"/>
    </row>
    <row r="31" spans="1:23" s="1" customFormat="1" ht="12.75" x14ac:dyDescent="0.2">
      <c r="A31" s="12"/>
      <c r="B31" s="18"/>
      <c r="C31" s="70">
        <v>4.67</v>
      </c>
      <c r="D31" s="70">
        <v>2.61</v>
      </c>
      <c r="E31" s="70">
        <v>1.83</v>
      </c>
      <c r="F31" s="70">
        <v>1.34</v>
      </c>
      <c r="G31" s="70">
        <v>1.01</v>
      </c>
      <c r="H31" s="70">
        <v>0.79</v>
      </c>
      <c r="I31" s="70">
        <v>0.65</v>
      </c>
      <c r="J31" s="70">
        <v>0.54</v>
      </c>
      <c r="K31" s="70">
        <v>0.48</v>
      </c>
      <c r="L31" s="10"/>
      <c r="M31" s="126"/>
      <c r="N31" s="127"/>
      <c r="O31" s="127"/>
      <c r="P31" s="130" t="s">
        <v>10</v>
      </c>
      <c r="Q31" s="130"/>
      <c r="R31" s="130"/>
      <c r="S31" s="131">
        <f>SMALL(C29:K35,1)</f>
        <v>0.4</v>
      </c>
      <c r="T31" s="131"/>
      <c r="U31" s="13" t="s">
        <v>5</v>
      </c>
      <c r="V31" s="8"/>
    </row>
    <row r="32" spans="1:23" s="1" customFormat="1" ht="12.75" x14ac:dyDescent="0.2">
      <c r="A32" s="12"/>
      <c r="B32" s="18"/>
      <c r="C32" s="70">
        <v>0.65</v>
      </c>
      <c r="D32" s="70">
        <v>1.59</v>
      </c>
      <c r="E32" s="70">
        <v>1.7</v>
      </c>
      <c r="F32" s="70">
        <v>1.4</v>
      </c>
      <c r="G32" s="70">
        <v>1.05</v>
      </c>
      <c r="H32" s="70">
        <v>0.81</v>
      </c>
      <c r="I32" s="70">
        <v>0.65</v>
      </c>
      <c r="J32" s="70">
        <v>0.55000000000000004</v>
      </c>
      <c r="K32" s="70">
        <v>0.49</v>
      </c>
      <c r="L32" s="10"/>
      <c r="M32" s="126"/>
      <c r="N32" s="127"/>
      <c r="O32" s="127"/>
      <c r="P32" s="130" t="s">
        <v>8</v>
      </c>
      <c r="Q32" s="130"/>
      <c r="R32" s="130"/>
      <c r="S32" s="131">
        <f>LARGE(C29:K35,1)</f>
        <v>8.1199999999999992</v>
      </c>
      <c r="T32" s="131"/>
      <c r="U32" s="13" t="s">
        <v>5</v>
      </c>
      <c r="V32" s="8"/>
    </row>
    <row r="33" spans="1:22" s="1" customFormat="1" ht="12.75" x14ac:dyDescent="0.2">
      <c r="A33" s="12"/>
      <c r="B33" s="18"/>
      <c r="C33" s="70">
        <v>1.06</v>
      </c>
      <c r="D33" s="70">
        <v>2.63</v>
      </c>
      <c r="E33" s="70">
        <v>1.91</v>
      </c>
      <c r="F33" s="70">
        <v>1.4</v>
      </c>
      <c r="G33" s="70">
        <v>1.04</v>
      </c>
      <c r="H33" s="70">
        <v>0.81</v>
      </c>
      <c r="I33" s="70">
        <v>0.65</v>
      </c>
      <c r="J33" s="70">
        <v>0.54</v>
      </c>
      <c r="K33" s="70">
        <v>0.51</v>
      </c>
      <c r="L33" s="10"/>
      <c r="M33" s="120" t="s">
        <v>7</v>
      </c>
      <c r="N33" s="121"/>
      <c r="O33" s="121"/>
      <c r="P33" s="128" t="s">
        <v>14</v>
      </c>
      <c r="Q33" s="128"/>
      <c r="R33" s="128"/>
      <c r="S33" s="129">
        <f>S31/S29</f>
        <v>0.25336818821636842</v>
      </c>
      <c r="T33" s="129"/>
      <c r="U33" s="11"/>
      <c r="V33" s="8"/>
    </row>
    <row r="34" spans="1:22" s="1" customFormat="1" x14ac:dyDescent="0.2">
      <c r="A34" s="8"/>
      <c r="C34" s="70">
        <v>8.1199999999999992</v>
      </c>
      <c r="D34" s="70">
        <v>3.93</v>
      </c>
      <c r="E34" s="70">
        <v>2.1800000000000002</v>
      </c>
      <c r="F34" s="70">
        <v>1.39</v>
      </c>
      <c r="G34" s="70">
        <v>1.01</v>
      </c>
      <c r="H34" s="70">
        <v>0.77</v>
      </c>
      <c r="I34" s="70">
        <v>0.62</v>
      </c>
      <c r="J34" s="70">
        <v>0.53</v>
      </c>
      <c r="K34" s="70">
        <v>0.49</v>
      </c>
      <c r="L34" s="10"/>
      <c r="M34" s="122"/>
      <c r="N34" s="123"/>
      <c r="O34" s="123"/>
      <c r="P34" s="132" t="s">
        <v>15</v>
      </c>
      <c r="Q34" s="132"/>
      <c r="R34" s="132"/>
      <c r="S34" s="133">
        <f>S31/S32</f>
        <v>4.9261083743842374E-2</v>
      </c>
      <c r="T34" s="133"/>
      <c r="U34" s="14"/>
      <c r="V34" s="8"/>
    </row>
    <row r="35" spans="1:22" s="1" customFormat="1" ht="12.75" x14ac:dyDescent="0.2">
      <c r="A35" s="12"/>
      <c r="B35" s="18"/>
      <c r="C35" s="70">
        <v>8.1</v>
      </c>
      <c r="D35" s="70">
        <v>3.93</v>
      </c>
      <c r="E35" s="70">
        <v>2.17</v>
      </c>
      <c r="F35" s="70">
        <v>1.39</v>
      </c>
      <c r="G35" s="70">
        <v>0.97</v>
      </c>
      <c r="H35" s="70">
        <v>0.75</v>
      </c>
      <c r="I35" s="70">
        <v>0.61</v>
      </c>
      <c r="J35" s="70">
        <v>0.49</v>
      </c>
      <c r="K35" s="70">
        <v>0.4</v>
      </c>
      <c r="L35" s="10"/>
      <c r="M35" s="124" t="s">
        <v>13</v>
      </c>
      <c r="N35" s="125"/>
      <c r="O35" s="125"/>
      <c r="P35" s="125"/>
      <c r="Q35" s="125"/>
      <c r="R35" s="125"/>
      <c r="S35" s="133">
        <f>(COUNTIF(C29:K35,"&gt;2")/COUNT(C29:K35))*100</f>
        <v>20.634920634920633</v>
      </c>
      <c r="T35" s="133"/>
      <c r="U35" s="14" t="s">
        <v>5</v>
      </c>
      <c r="V35" s="8"/>
    </row>
    <row r="36" spans="1:22" s="1" customFormat="1" x14ac:dyDescent="0.2">
      <c r="A36" s="115" t="s">
        <v>12</v>
      </c>
      <c r="B36" s="115"/>
      <c r="C36" s="54">
        <f t="shared" ref="C36:K36" si="2">AVERAGE(C29:C35)</f>
        <v>4.5914285714285716</v>
      </c>
      <c r="D36" s="54">
        <f t="shared" si="2"/>
        <v>2.9285714285714284</v>
      </c>
      <c r="E36" s="54">
        <f t="shared" si="2"/>
        <v>1.9328571428571428</v>
      </c>
      <c r="F36" s="54">
        <f t="shared" si="2"/>
        <v>1.362857142857143</v>
      </c>
      <c r="G36" s="54">
        <f t="shared" si="2"/>
        <v>1.0028571428571429</v>
      </c>
      <c r="H36" s="54">
        <f t="shared" si="2"/>
        <v>0.77000000000000013</v>
      </c>
      <c r="I36" s="54">
        <f t="shared" si="2"/>
        <v>0.62571428571428567</v>
      </c>
      <c r="J36" s="54">
        <f t="shared" si="2"/>
        <v>0.52142857142857146</v>
      </c>
      <c r="K36" s="54">
        <f t="shared" si="2"/>
        <v>0.47285714285714286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69"/>
      <c r="D37" s="69"/>
      <c r="E37" s="69"/>
      <c r="F37" s="69"/>
      <c r="G37" s="69"/>
      <c r="H37" s="69"/>
      <c r="I37" s="69"/>
      <c r="J37" s="69"/>
      <c r="K37" s="69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70">
        <v>3.65</v>
      </c>
      <c r="D38" s="70">
        <v>2.74</v>
      </c>
      <c r="E38" s="70">
        <v>1.86</v>
      </c>
      <c r="F38" s="70">
        <v>1.32</v>
      </c>
      <c r="G38" s="70">
        <v>0.99</v>
      </c>
      <c r="H38" s="70">
        <v>0.77</v>
      </c>
      <c r="I38" s="70">
        <v>0.64</v>
      </c>
      <c r="J38" s="70">
        <v>0.54</v>
      </c>
      <c r="K38" s="70">
        <v>0.52</v>
      </c>
      <c r="L38" s="10"/>
      <c r="M38" s="120" t="s">
        <v>11</v>
      </c>
      <c r="N38" s="121"/>
      <c r="O38" s="121"/>
      <c r="P38" s="128" t="s">
        <v>6</v>
      </c>
      <c r="Q38" s="128"/>
      <c r="R38" s="128"/>
      <c r="S38" s="129">
        <f>AVERAGE(C38:K44)</f>
        <v>1.6452380952380956</v>
      </c>
      <c r="T38" s="129"/>
      <c r="U38" s="11" t="s">
        <v>5</v>
      </c>
      <c r="V38" s="8"/>
    </row>
    <row r="39" spans="1:22" s="1" customFormat="1" ht="12.75" x14ac:dyDescent="0.2">
      <c r="A39" s="12"/>
      <c r="B39" s="18"/>
      <c r="C39" s="70">
        <v>6.24</v>
      </c>
      <c r="D39" s="70">
        <v>3.13</v>
      </c>
      <c r="E39" s="70">
        <v>1.96</v>
      </c>
      <c r="F39" s="70">
        <v>1.36</v>
      </c>
      <c r="G39" s="70">
        <v>1.03</v>
      </c>
      <c r="H39" s="70">
        <v>0.79</v>
      </c>
      <c r="I39" s="70">
        <v>0.66</v>
      </c>
      <c r="J39" s="70">
        <v>0.56000000000000005</v>
      </c>
      <c r="K39" s="70">
        <v>0.52</v>
      </c>
      <c r="L39" s="10"/>
      <c r="M39" s="126"/>
      <c r="N39" s="127"/>
      <c r="O39" s="127"/>
      <c r="P39" s="130" t="s">
        <v>9</v>
      </c>
      <c r="Q39" s="130"/>
      <c r="R39" s="130"/>
      <c r="S39" s="131">
        <f>MEDIAN(C38:K44)</f>
        <v>1.03</v>
      </c>
      <c r="T39" s="131"/>
      <c r="U39" s="13" t="s">
        <v>5</v>
      </c>
      <c r="V39" s="8"/>
    </row>
    <row r="40" spans="1:22" s="1" customFormat="1" ht="12.75" x14ac:dyDescent="0.2">
      <c r="A40" s="12"/>
      <c r="B40" s="18"/>
      <c r="C40" s="70">
        <v>4.47</v>
      </c>
      <c r="D40" s="70">
        <v>2.69</v>
      </c>
      <c r="E40" s="70">
        <v>1.88</v>
      </c>
      <c r="F40" s="70">
        <v>1.42</v>
      </c>
      <c r="G40" s="70">
        <v>1.07</v>
      </c>
      <c r="H40" s="70">
        <v>0.84</v>
      </c>
      <c r="I40" s="70">
        <v>0.7</v>
      </c>
      <c r="J40" s="70">
        <v>0.59</v>
      </c>
      <c r="K40" s="70">
        <v>0.52</v>
      </c>
      <c r="L40" s="10"/>
      <c r="M40" s="126"/>
      <c r="N40" s="127"/>
      <c r="O40" s="127"/>
      <c r="P40" s="130" t="s">
        <v>10</v>
      </c>
      <c r="Q40" s="130"/>
      <c r="R40" s="130"/>
      <c r="S40" s="131">
        <f>SMALL(C38:K44,1)</f>
        <v>0.43</v>
      </c>
      <c r="T40" s="131"/>
      <c r="U40" s="13" t="s">
        <v>5</v>
      </c>
      <c r="V40" s="8"/>
    </row>
    <row r="41" spans="1:22" s="1" customFormat="1" ht="12.75" x14ac:dyDescent="0.2">
      <c r="A41" s="12"/>
      <c r="B41" s="18"/>
      <c r="C41" s="70">
        <v>0.92</v>
      </c>
      <c r="D41" s="70">
        <v>1.95</v>
      </c>
      <c r="E41" s="70">
        <v>1.89</v>
      </c>
      <c r="F41" s="70">
        <v>1.45</v>
      </c>
      <c r="G41" s="70">
        <v>1.1000000000000001</v>
      </c>
      <c r="H41" s="70">
        <v>0.84</v>
      </c>
      <c r="I41" s="70">
        <v>0.69</v>
      </c>
      <c r="J41" s="70">
        <v>0.59</v>
      </c>
      <c r="K41" s="70">
        <v>0.53</v>
      </c>
      <c r="L41" s="10"/>
      <c r="M41" s="126"/>
      <c r="N41" s="127"/>
      <c r="O41" s="127"/>
      <c r="P41" s="130" t="s">
        <v>8</v>
      </c>
      <c r="Q41" s="130"/>
      <c r="R41" s="130"/>
      <c r="S41" s="131">
        <f>LARGE(C38:K44,1)</f>
        <v>7.93</v>
      </c>
      <c r="T41" s="131"/>
      <c r="U41" s="13" t="s">
        <v>5</v>
      </c>
      <c r="V41" s="8"/>
    </row>
    <row r="42" spans="1:22" s="1" customFormat="1" ht="12.75" x14ac:dyDescent="0.2">
      <c r="A42" s="12"/>
      <c r="B42" s="18"/>
      <c r="C42" s="70">
        <v>2.11</v>
      </c>
      <c r="D42" s="70">
        <v>2.79</v>
      </c>
      <c r="E42" s="70">
        <v>2</v>
      </c>
      <c r="F42" s="70">
        <v>1.47</v>
      </c>
      <c r="G42" s="70">
        <v>1.08</v>
      </c>
      <c r="H42" s="70">
        <v>0.84</v>
      </c>
      <c r="I42" s="70">
        <v>0.69</v>
      </c>
      <c r="J42" s="70">
        <v>0.57999999999999996</v>
      </c>
      <c r="K42" s="70">
        <v>0.56000000000000005</v>
      </c>
      <c r="L42" s="10"/>
      <c r="M42" s="120" t="s">
        <v>7</v>
      </c>
      <c r="N42" s="121"/>
      <c r="O42" s="121"/>
      <c r="P42" s="128" t="s">
        <v>14</v>
      </c>
      <c r="Q42" s="128"/>
      <c r="R42" s="128"/>
      <c r="S42" s="129">
        <f>S40/S38</f>
        <v>0.26136034732272062</v>
      </c>
      <c r="T42" s="129"/>
      <c r="U42" s="11"/>
      <c r="V42" s="8"/>
    </row>
    <row r="43" spans="1:22" s="1" customFormat="1" x14ac:dyDescent="0.2">
      <c r="A43" s="8"/>
      <c r="C43" s="70">
        <v>7.93</v>
      </c>
      <c r="D43" s="70">
        <v>3.95</v>
      </c>
      <c r="E43" s="70">
        <v>2.2200000000000002</v>
      </c>
      <c r="F43" s="70">
        <v>1.46</v>
      </c>
      <c r="G43" s="70">
        <v>1.06</v>
      </c>
      <c r="H43" s="70">
        <v>0.82</v>
      </c>
      <c r="I43" s="70">
        <v>0.67</v>
      </c>
      <c r="J43" s="70">
        <v>0.56999999999999995</v>
      </c>
      <c r="K43" s="70">
        <v>0.53</v>
      </c>
      <c r="L43" s="10"/>
      <c r="M43" s="122"/>
      <c r="N43" s="123"/>
      <c r="O43" s="123"/>
      <c r="P43" s="132" t="s">
        <v>15</v>
      </c>
      <c r="Q43" s="132"/>
      <c r="R43" s="132"/>
      <c r="S43" s="133">
        <f>S40/S41</f>
        <v>5.4224464060529637E-2</v>
      </c>
      <c r="T43" s="133"/>
      <c r="U43" s="14"/>
      <c r="V43" s="8"/>
    </row>
    <row r="44" spans="1:22" s="1" customFormat="1" ht="12.75" x14ac:dyDescent="0.2">
      <c r="A44" s="12"/>
      <c r="B44" s="18"/>
      <c r="C44" s="70">
        <v>7.92</v>
      </c>
      <c r="D44" s="70">
        <v>3.94</v>
      </c>
      <c r="E44" s="70">
        <v>2.19</v>
      </c>
      <c r="F44" s="70">
        <v>1.42</v>
      </c>
      <c r="G44" s="70">
        <v>1.02</v>
      </c>
      <c r="H44" s="70">
        <v>0.8</v>
      </c>
      <c r="I44" s="70">
        <v>0.65</v>
      </c>
      <c r="J44" s="70">
        <v>0.53</v>
      </c>
      <c r="K44" s="70">
        <v>0.43</v>
      </c>
      <c r="L44" s="10"/>
      <c r="M44" s="124" t="s">
        <v>13</v>
      </c>
      <c r="N44" s="125"/>
      <c r="O44" s="125"/>
      <c r="P44" s="125"/>
      <c r="Q44" s="125"/>
      <c r="R44" s="125"/>
      <c r="S44" s="133">
        <f>(COUNTIF(C38:K44,"&gt;2")/COUNT(C38:K44))*100</f>
        <v>22.222222222222221</v>
      </c>
      <c r="T44" s="133"/>
      <c r="U44" s="14" t="s">
        <v>5</v>
      </c>
      <c r="V44" s="8"/>
    </row>
    <row r="45" spans="1:22" s="1" customFormat="1" x14ac:dyDescent="0.2">
      <c r="A45" s="115" t="s">
        <v>12</v>
      </c>
      <c r="B45" s="115"/>
      <c r="C45" s="54">
        <f>AVERAGE(C38:C44)</f>
        <v>4.7485714285714291</v>
      </c>
      <c r="D45" s="54">
        <f t="shared" ref="D45:K45" si="3">AVERAGE(D38:D44)</f>
        <v>3.0271428571428571</v>
      </c>
      <c r="E45" s="54">
        <f t="shared" si="3"/>
        <v>2</v>
      </c>
      <c r="F45" s="54">
        <f t="shared" si="3"/>
        <v>1.4142857142857144</v>
      </c>
      <c r="G45" s="54">
        <f t="shared" si="3"/>
        <v>1.05</v>
      </c>
      <c r="H45" s="54">
        <f t="shared" si="3"/>
        <v>0.81428571428571428</v>
      </c>
      <c r="I45" s="54">
        <f t="shared" si="3"/>
        <v>0.67142857142857149</v>
      </c>
      <c r="J45" s="54">
        <f t="shared" si="3"/>
        <v>0.56571428571428573</v>
      </c>
      <c r="K45" s="54">
        <f t="shared" si="3"/>
        <v>0.51571428571428568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69"/>
      <c r="D46" s="69"/>
      <c r="E46" s="69"/>
      <c r="F46" s="69"/>
      <c r="G46" s="69"/>
      <c r="H46" s="69"/>
      <c r="I46" s="69"/>
      <c r="J46" s="69"/>
      <c r="K46" s="69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72">
        <v>3.71</v>
      </c>
      <c r="D47" s="72">
        <v>2.78</v>
      </c>
      <c r="E47" s="72">
        <v>1.9</v>
      </c>
      <c r="F47" s="72">
        <v>1.35</v>
      </c>
      <c r="G47" s="72">
        <v>1.02</v>
      </c>
      <c r="H47" s="72">
        <v>0.79</v>
      </c>
      <c r="I47" s="72">
        <v>0.67</v>
      </c>
      <c r="J47" s="72">
        <v>0.56999999999999995</v>
      </c>
      <c r="K47" s="72">
        <v>0.54</v>
      </c>
      <c r="L47" s="10"/>
      <c r="M47" s="120" t="s">
        <v>11</v>
      </c>
      <c r="N47" s="121"/>
      <c r="O47" s="121"/>
      <c r="P47" s="128" t="s">
        <v>6</v>
      </c>
      <c r="Q47" s="128"/>
      <c r="R47" s="128"/>
      <c r="S47" s="129">
        <f>AVERAGE(C47:K53)</f>
        <v>1.6788888888888891</v>
      </c>
      <c r="T47" s="129"/>
      <c r="U47" s="11" t="s">
        <v>5</v>
      </c>
      <c r="V47" s="8"/>
    </row>
    <row r="48" spans="1:22" s="1" customFormat="1" ht="12.75" x14ac:dyDescent="0.2">
      <c r="A48" s="12"/>
      <c r="B48" s="18"/>
      <c r="C48" s="72">
        <v>6.31</v>
      </c>
      <c r="D48" s="72">
        <v>3.19</v>
      </c>
      <c r="E48" s="72">
        <v>2</v>
      </c>
      <c r="F48" s="72">
        <v>1.4</v>
      </c>
      <c r="G48" s="72">
        <v>1.07</v>
      </c>
      <c r="H48" s="72">
        <v>0.82</v>
      </c>
      <c r="I48" s="72">
        <v>0.69</v>
      </c>
      <c r="J48" s="72">
        <v>0.59</v>
      </c>
      <c r="K48" s="72">
        <v>0.54</v>
      </c>
      <c r="L48" s="10"/>
      <c r="M48" s="126"/>
      <c r="N48" s="127"/>
      <c r="O48" s="127"/>
      <c r="P48" s="130" t="s">
        <v>9</v>
      </c>
      <c r="Q48" s="130"/>
      <c r="R48" s="130"/>
      <c r="S48" s="131">
        <f>MEDIAN(C47:K53)</f>
        <v>1.07</v>
      </c>
      <c r="T48" s="131"/>
      <c r="U48" s="13" t="s">
        <v>5</v>
      </c>
      <c r="V48" s="8"/>
    </row>
    <row r="49" spans="1:22" s="1" customFormat="1" ht="12.75" x14ac:dyDescent="0.2">
      <c r="A49" s="12"/>
      <c r="B49" s="18"/>
      <c r="C49" s="72">
        <v>4.53</v>
      </c>
      <c r="D49" s="72">
        <v>2.74</v>
      </c>
      <c r="E49" s="72">
        <v>1.91</v>
      </c>
      <c r="F49" s="72">
        <v>1.46</v>
      </c>
      <c r="G49" s="72">
        <v>1.1000000000000001</v>
      </c>
      <c r="H49" s="72">
        <v>0.87</v>
      </c>
      <c r="I49" s="72">
        <v>0.73</v>
      </c>
      <c r="J49" s="72">
        <v>0.62</v>
      </c>
      <c r="K49" s="72">
        <v>0.54</v>
      </c>
      <c r="L49" s="10"/>
      <c r="M49" s="126"/>
      <c r="N49" s="127"/>
      <c r="O49" s="127"/>
      <c r="P49" s="130" t="s">
        <v>10</v>
      </c>
      <c r="Q49" s="130"/>
      <c r="R49" s="130"/>
      <c r="S49" s="131">
        <f>SMALL(C47:K53,1)</f>
        <v>0.46</v>
      </c>
      <c r="T49" s="131"/>
      <c r="U49" s="13" t="s">
        <v>5</v>
      </c>
      <c r="V49" s="8"/>
    </row>
    <row r="50" spans="1:22" s="1" customFormat="1" ht="12.75" x14ac:dyDescent="0.2">
      <c r="A50" s="12"/>
      <c r="B50" s="18"/>
      <c r="C50" s="72">
        <v>0.96</v>
      </c>
      <c r="D50" s="72">
        <v>1.99</v>
      </c>
      <c r="E50" s="72">
        <v>1.93</v>
      </c>
      <c r="F50" s="72">
        <v>1.49</v>
      </c>
      <c r="G50" s="72">
        <v>1.1299999999999999</v>
      </c>
      <c r="H50" s="72">
        <v>0.88</v>
      </c>
      <c r="I50" s="72">
        <v>0.72</v>
      </c>
      <c r="J50" s="72">
        <v>0.62</v>
      </c>
      <c r="K50" s="72">
        <v>0.55000000000000004</v>
      </c>
      <c r="L50" s="10"/>
      <c r="M50" s="126"/>
      <c r="N50" s="127"/>
      <c r="O50" s="127"/>
      <c r="P50" s="130" t="s">
        <v>8</v>
      </c>
      <c r="Q50" s="130"/>
      <c r="R50" s="130"/>
      <c r="S50" s="131">
        <f>LARGE(C47:K53,1)</f>
        <v>7.93</v>
      </c>
      <c r="T50" s="131"/>
      <c r="U50" s="13" t="s">
        <v>5</v>
      </c>
      <c r="V50" s="8"/>
    </row>
    <row r="51" spans="1:22" s="1" customFormat="1" ht="12.75" x14ac:dyDescent="0.2">
      <c r="A51" s="12"/>
      <c r="B51" s="18"/>
      <c r="C51" s="72">
        <v>2.14</v>
      </c>
      <c r="D51" s="72">
        <v>2.82</v>
      </c>
      <c r="E51" s="72">
        <v>2.04</v>
      </c>
      <c r="F51" s="72">
        <v>1.5</v>
      </c>
      <c r="G51" s="72">
        <v>1.1200000000000001</v>
      </c>
      <c r="H51" s="72">
        <v>0.88</v>
      </c>
      <c r="I51" s="72">
        <v>0.73</v>
      </c>
      <c r="J51" s="72">
        <v>0.62</v>
      </c>
      <c r="K51" s="72">
        <v>0.59</v>
      </c>
      <c r="L51" s="10"/>
      <c r="M51" s="120" t="s">
        <v>7</v>
      </c>
      <c r="N51" s="121"/>
      <c r="O51" s="121"/>
      <c r="P51" s="128" t="s">
        <v>14</v>
      </c>
      <c r="Q51" s="128"/>
      <c r="R51" s="128"/>
      <c r="S51" s="129">
        <f>S49/S47</f>
        <v>0.27399073461283918</v>
      </c>
      <c r="T51" s="129"/>
      <c r="U51" s="11"/>
      <c r="V51" s="8"/>
    </row>
    <row r="52" spans="1:22" s="1" customFormat="1" x14ac:dyDescent="0.2">
      <c r="A52" s="8"/>
      <c r="C52" s="72">
        <v>7.93</v>
      </c>
      <c r="D52" s="72">
        <v>3.97</v>
      </c>
      <c r="E52" s="72">
        <v>2.23</v>
      </c>
      <c r="F52" s="72">
        <v>1.48</v>
      </c>
      <c r="G52" s="72">
        <v>1.0900000000000001</v>
      </c>
      <c r="H52" s="72">
        <v>0.85</v>
      </c>
      <c r="I52" s="72">
        <v>0.7</v>
      </c>
      <c r="J52" s="72">
        <v>0.6</v>
      </c>
      <c r="K52" s="72">
        <v>0.56000000000000005</v>
      </c>
      <c r="L52" s="10"/>
      <c r="M52" s="122"/>
      <c r="N52" s="123"/>
      <c r="O52" s="123"/>
      <c r="P52" s="132" t="s">
        <v>15</v>
      </c>
      <c r="Q52" s="132"/>
      <c r="R52" s="132"/>
      <c r="S52" s="133">
        <f>S49/S50</f>
        <v>5.8007566204287521E-2</v>
      </c>
      <c r="T52" s="133"/>
      <c r="U52" s="14"/>
      <c r="V52" s="8"/>
    </row>
    <row r="53" spans="1:22" s="1" customFormat="1" ht="12.75" x14ac:dyDescent="0.2">
      <c r="A53" s="12"/>
      <c r="B53" s="18"/>
      <c r="C53" s="72">
        <v>7.93</v>
      </c>
      <c r="D53" s="72">
        <v>4.03</v>
      </c>
      <c r="E53" s="72">
        <v>2.2200000000000002</v>
      </c>
      <c r="F53" s="72">
        <v>1.45</v>
      </c>
      <c r="G53" s="72">
        <v>1.05</v>
      </c>
      <c r="H53" s="72">
        <v>0.83</v>
      </c>
      <c r="I53" s="72">
        <v>0.68</v>
      </c>
      <c r="J53" s="72">
        <v>0.56000000000000005</v>
      </c>
      <c r="K53" s="72">
        <v>0.46</v>
      </c>
      <c r="L53" s="10"/>
      <c r="M53" s="124" t="s">
        <v>13</v>
      </c>
      <c r="N53" s="125"/>
      <c r="O53" s="125"/>
      <c r="P53" s="125"/>
      <c r="Q53" s="125"/>
      <c r="R53" s="125"/>
      <c r="S53" s="133">
        <f>(COUNTIF(C47:K53,"&gt;2")/COUNT(C47:K53))*100</f>
        <v>23.809523809523807</v>
      </c>
      <c r="T53" s="133"/>
      <c r="U53" s="14" t="s">
        <v>5</v>
      </c>
      <c r="V53" s="8"/>
    </row>
    <row r="54" spans="1:22" s="1" customFormat="1" x14ac:dyDescent="0.2">
      <c r="A54" s="115" t="s">
        <v>12</v>
      </c>
      <c r="B54" s="115"/>
      <c r="C54" s="54">
        <f>AVERAGE(C47:C53)</f>
        <v>4.7871428571428583</v>
      </c>
      <c r="D54" s="54">
        <f t="shared" ref="D54:K54" si="4">AVERAGE(D47:D53)</f>
        <v>3.0742857142857147</v>
      </c>
      <c r="E54" s="54">
        <f t="shared" si="4"/>
        <v>2.0328571428571429</v>
      </c>
      <c r="F54" s="54">
        <f t="shared" si="4"/>
        <v>1.4471428571428571</v>
      </c>
      <c r="G54" s="54">
        <f t="shared" si="4"/>
        <v>1.082857142857143</v>
      </c>
      <c r="H54" s="54">
        <f t="shared" si="4"/>
        <v>0.84571428571428575</v>
      </c>
      <c r="I54" s="54">
        <f t="shared" si="4"/>
        <v>0.70285714285714274</v>
      </c>
      <c r="J54" s="54">
        <f t="shared" si="4"/>
        <v>0.59714285714285709</v>
      </c>
      <c r="K54" s="54">
        <f t="shared" si="4"/>
        <v>0.53999999999999992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69"/>
      <c r="D55" s="69"/>
      <c r="E55" s="69"/>
      <c r="F55" s="69"/>
      <c r="G55" s="69"/>
      <c r="H55" s="69"/>
      <c r="I55" s="69"/>
      <c r="J55" s="69"/>
      <c r="K55" s="69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72">
        <v>4.2300000000000004</v>
      </c>
      <c r="D56" s="72">
        <v>3.3</v>
      </c>
      <c r="E56" s="72">
        <v>2.34</v>
      </c>
      <c r="F56" s="72">
        <v>1.58</v>
      </c>
      <c r="G56" s="72">
        <v>1.1599999999999999</v>
      </c>
      <c r="H56" s="72">
        <v>0.92</v>
      </c>
      <c r="I56" s="72">
        <v>0.79</v>
      </c>
      <c r="J56" s="72">
        <v>0.66</v>
      </c>
      <c r="K56" s="72">
        <v>0.62</v>
      </c>
      <c r="L56" s="10"/>
      <c r="M56" s="120" t="s">
        <v>11</v>
      </c>
      <c r="N56" s="121"/>
      <c r="O56" s="121"/>
      <c r="P56" s="128" t="s">
        <v>6</v>
      </c>
      <c r="Q56" s="128"/>
      <c r="R56" s="128"/>
      <c r="S56" s="129">
        <f>AVERAGE(C56:K62)</f>
        <v>1.9039682539682539</v>
      </c>
      <c r="T56" s="129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72">
        <v>8.18</v>
      </c>
      <c r="D57" s="72">
        <v>4.18</v>
      </c>
      <c r="E57" s="72">
        <v>2.62</v>
      </c>
      <c r="F57" s="72">
        <v>1.72</v>
      </c>
      <c r="G57" s="72">
        <v>1.23</v>
      </c>
      <c r="H57" s="72">
        <v>0.96</v>
      </c>
      <c r="I57" s="72">
        <v>0.8</v>
      </c>
      <c r="J57" s="72">
        <v>0.7</v>
      </c>
      <c r="K57" s="72">
        <v>0.64</v>
      </c>
      <c r="L57" s="10"/>
      <c r="M57" s="126"/>
      <c r="N57" s="127"/>
      <c r="O57" s="127"/>
      <c r="P57" s="130" t="s">
        <v>9</v>
      </c>
      <c r="Q57" s="130"/>
      <c r="R57" s="130"/>
      <c r="S57" s="131">
        <f>MEDIAN(C56:K62)</f>
        <v>1.23</v>
      </c>
      <c r="T57" s="131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72">
        <v>6.51</v>
      </c>
      <c r="D58" s="72">
        <v>3.71</v>
      </c>
      <c r="E58" s="72">
        <v>2.5</v>
      </c>
      <c r="F58" s="72">
        <v>1.76</v>
      </c>
      <c r="G58" s="72">
        <v>1.3</v>
      </c>
      <c r="H58" s="72">
        <v>1</v>
      </c>
      <c r="I58" s="72">
        <v>0.84</v>
      </c>
      <c r="J58" s="72">
        <v>0.73</v>
      </c>
      <c r="K58" s="72">
        <v>0.65</v>
      </c>
      <c r="L58" s="10"/>
      <c r="M58" s="126"/>
      <c r="N58" s="127"/>
      <c r="O58" s="127"/>
      <c r="P58" s="130" t="s">
        <v>10</v>
      </c>
      <c r="Q58" s="130"/>
      <c r="R58" s="130"/>
      <c r="S58" s="131">
        <f>SMALL(C56:K62,1)</f>
        <v>0.52</v>
      </c>
      <c r="T58" s="131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72">
        <v>1.03</v>
      </c>
      <c r="D59" s="72">
        <v>2.59</v>
      </c>
      <c r="E59" s="72">
        <v>2.37</v>
      </c>
      <c r="F59" s="72">
        <v>1.7</v>
      </c>
      <c r="G59" s="72">
        <v>1.27</v>
      </c>
      <c r="H59" s="72">
        <v>1.01</v>
      </c>
      <c r="I59" s="72">
        <v>0.84</v>
      </c>
      <c r="J59" s="72">
        <v>0.73</v>
      </c>
      <c r="K59" s="72">
        <v>0.66</v>
      </c>
      <c r="L59" s="10"/>
      <c r="M59" s="126"/>
      <c r="N59" s="127"/>
      <c r="O59" s="127"/>
      <c r="P59" s="130" t="s">
        <v>8</v>
      </c>
      <c r="Q59" s="130"/>
      <c r="R59" s="130"/>
      <c r="S59" s="131">
        <f>LARGE(C56:K62,1)</f>
        <v>8.18</v>
      </c>
      <c r="T59" s="131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72">
        <v>2.1</v>
      </c>
      <c r="D60" s="72">
        <v>2.69</v>
      </c>
      <c r="E60" s="72">
        <v>2.29</v>
      </c>
      <c r="F60" s="72">
        <v>1.68</v>
      </c>
      <c r="G60" s="72">
        <v>1.27</v>
      </c>
      <c r="H60" s="72">
        <v>1</v>
      </c>
      <c r="I60" s="72">
        <v>0.82</v>
      </c>
      <c r="J60" s="72">
        <v>0.71</v>
      </c>
      <c r="K60" s="72">
        <v>0.67</v>
      </c>
      <c r="L60" s="10"/>
      <c r="M60" s="120" t="s">
        <v>7</v>
      </c>
      <c r="N60" s="121"/>
      <c r="O60" s="121"/>
      <c r="P60" s="128" t="s">
        <v>14</v>
      </c>
      <c r="Q60" s="128"/>
      <c r="R60" s="128"/>
      <c r="S60" s="129">
        <f>S58/S56</f>
        <v>0.27311379741558983</v>
      </c>
      <c r="T60" s="129"/>
      <c r="U60" s="11"/>
      <c r="V60" s="8"/>
    </row>
    <row r="61" spans="1:22" s="1" customFormat="1" x14ac:dyDescent="0.2">
      <c r="A61" s="8"/>
      <c r="B61" s="8"/>
      <c r="C61" s="72">
        <v>7.59</v>
      </c>
      <c r="D61" s="72">
        <v>3.66</v>
      </c>
      <c r="E61" s="72">
        <v>2.4300000000000002</v>
      </c>
      <c r="F61" s="72">
        <v>1.66</v>
      </c>
      <c r="G61" s="72">
        <v>1.23</v>
      </c>
      <c r="H61" s="72">
        <v>0.96</v>
      </c>
      <c r="I61" s="72">
        <v>0.8</v>
      </c>
      <c r="J61" s="72">
        <v>0.69</v>
      </c>
      <c r="K61" s="72">
        <v>0.63</v>
      </c>
      <c r="L61" s="10"/>
      <c r="M61" s="122"/>
      <c r="N61" s="123"/>
      <c r="O61" s="123"/>
      <c r="P61" s="132" t="s">
        <v>15</v>
      </c>
      <c r="Q61" s="132"/>
      <c r="R61" s="132"/>
      <c r="S61" s="133">
        <f>S58/S59</f>
        <v>6.3569682151589244E-2</v>
      </c>
      <c r="T61" s="133"/>
      <c r="U61" s="14"/>
      <c r="V61" s="8"/>
    </row>
    <row r="62" spans="1:22" s="1" customFormat="1" ht="12.75" x14ac:dyDescent="0.2">
      <c r="A62" s="12"/>
      <c r="B62" s="17">
        <v>4.8899999999999997</v>
      </c>
      <c r="C62" s="72">
        <v>7.53</v>
      </c>
      <c r="D62" s="72">
        <v>3.72</v>
      </c>
      <c r="E62" s="72">
        <v>2.37</v>
      </c>
      <c r="F62" s="72">
        <v>1.6</v>
      </c>
      <c r="G62" s="72">
        <v>1.17</v>
      </c>
      <c r="H62" s="72">
        <v>0.92</v>
      </c>
      <c r="I62" s="72">
        <v>0.77</v>
      </c>
      <c r="J62" s="72">
        <v>0.64</v>
      </c>
      <c r="K62" s="72">
        <v>0.52</v>
      </c>
      <c r="L62" s="10"/>
      <c r="M62" s="124" t="s">
        <v>13</v>
      </c>
      <c r="N62" s="125"/>
      <c r="O62" s="125"/>
      <c r="P62" s="125"/>
      <c r="Q62" s="125"/>
      <c r="R62" s="125"/>
      <c r="S62" s="133">
        <f>(COUNTIF(C56:K62,"&gt;2")/COUNT(C56:K62))*100</f>
        <v>31.746031746031743</v>
      </c>
      <c r="T62" s="133"/>
      <c r="U62" s="14" t="s">
        <v>5</v>
      </c>
      <c r="V62" s="8"/>
    </row>
    <row r="63" spans="1:22" s="1" customFormat="1" x14ac:dyDescent="0.2">
      <c r="A63" s="115" t="s">
        <v>12</v>
      </c>
      <c r="B63" s="115"/>
      <c r="C63" s="54">
        <f>AVERAGE(C56:C62)</f>
        <v>5.3100000000000005</v>
      </c>
      <c r="D63" s="54">
        <f t="shared" ref="D63" si="5">AVERAGE(D56:D62)</f>
        <v>3.407142857142857</v>
      </c>
      <c r="E63" s="54">
        <f t="shared" ref="E63" si="6">AVERAGE(E56:E62)</f>
        <v>2.4171428571428573</v>
      </c>
      <c r="F63" s="54">
        <f t="shared" ref="F63" si="7">AVERAGE(F56:F62)</f>
        <v>1.6714285714285713</v>
      </c>
      <c r="G63" s="54">
        <f t="shared" ref="G63" si="8">AVERAGE(G56:G62)</f>
        <v>1.2328571428571427</v>
      </c>
      <c r="H63" s="54">
        <f t="shared" ref="H63" si="9">AVERAGE(H56:H62)</f>
        <v>0.96714285714285708</v>
      </c>
      <c r="I63" s="54">
        <f t="shared" ref="I63" si="10">AVERAGE(I56:I62)</f>
        <v>0.80857142857142861</v>
      </c>
      <c r="J63" s="54">
        <f t="shared" ref="J63" si="11">AVERAGE(J56:J62)</f>
        <v>0.69428571428571417</v>
      </c>
      <c r="K63" s="54">
        <f t="shared" ref="K63" si="12">AVERAGE(K56:K62)</f>
        <v>0.62714285714285722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A27:B27"/>
    <mergeCell ref="A36:B36"/>
    <mergeCell ref="A45:B45"/>
    <mergeCell ref="A54:B54"/>
    <mergeCell ref="A63:B63"/>
    <mergeCell ref="A17:B17"/>
    <mergeCell ref="N17:U17"/>
    <mergeCell ref="N18:P18"/>
    <mergeCell ref="Q18:S18"/>
    <mergeCell ref="T18:U18"/>
    <mergeCell ref="A18:D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62:R62"/>
    <mergeCell ref="S62:T62"/>
    <mergeCell ref="M60:O61"/>
    <mergeCell ref="P60:R60"/>
    <mergeCell ref="S60:T60"/>
    <mergeCell ref="P61:R61"/>
    <mergeCell ref="S61:T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topLeftCell="A13" zoomScaleNormal="100" zoomScaleSheetLayoutView="100" zoomScalePageLayoutView="70" workbookViewId="0">
      <selection activeCell="S32" sqref="A1:XFD1048576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6" customWidth="1"/>
    <col min="23" max="23" width="0" style="4" hidden="1" customWidth="1"/>
    <col min="24" max="16384" width="9.140625" style="4" hidden="1"/>
  </cols>
  <sheetData>
    <row r="1" spans="3:21" x14ac:dyDescent="0.2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</row>
    <row r="2" spans="3:21" x14ac:dyDescent="0.2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</row>
    <row r="3" spans="3:21" x14ac:dyDescent="0.2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</row>
    <row r="4" spans="3:21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</row>
    <row r="5" spans="3:21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</row>
    <row r="6" spans="3:21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</row>
    <row r="7" spans="3:2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</row>
    <row r="8" spans="3:21" x14ac:dyDescent="0.2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</row>
    <row r="9" spans="3:21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</row>
    <row r="10" spans="3:21" x14ac:dyDescent="0.2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</row>
    <row r="11" spans="3:21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</row>
    <row r="12" spans="3:21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</row>
    <row r="13" spans="3:21" x14ac:dyDescent="0.2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</row>
    <row r="14" spans="3:21" x14ac:dyDescent="0.2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</row>
    <row r="15" spans="3:21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</row>
    <row r="16" spans="3:21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</row>
    <row r="17" spans="1:23" s="1" customFormat="1" x14ac:dyDescent="0.2">
      <c r="A17" s="117"/>
      <c r="B17" s="117"/>
      <c r="C17" s="42">
        <v>0.5</v>
      </c>
      <c r="D17" s="43">
        <f t="shared" ref="D17:K17" si="0">C17+$E$18</f>
        <v>1</v>
      </c>
      <c r="E17" s="43">
        <f t="shared" si="0"/>
        <v>1.5</v>
      </c>
      <c r="F17" s="43">
        <f t="shared" si="0"/>
        <v>2</v>
      </c>
      <c r="G17" s="43">
        <f t="shared" si="0"/>
        <v>2.5</v>
      </c>
      <c r="H17" s="43">
        <f t="shared" si="0"/>
        <v>3</v>
      </c>
      <c r="I17" s="43">
        <f t="shared" si="0"/>
        <v>3.5</v>
      </c>
      <c r="J17" s="43">
        <f t="shared" si="0"/>
        <v>4</v>
      </c>
      <c r="K17" s="43">
        <f t="shared" si="0"/>
        <v>4.5</v>
      </c>
      <c r="L17" s="30" t="s">
        <v>26</v>
      </c>
      <c r="M17" s="23" t="s">
        <v>17</v>
      </c>
      <c r="N17" s="116" t="s">
        <v>49</v>
      </c>
      <c r="O17" s="116"/>
      <c r="P17" s="116"/>
      <c r="Q17" s="116"/>
      <c r="R17" s="116"/>
      <c r="S17" s="116"/>
      <c r="T17" s="116"/>
      <c r="U17" s="116"/>
      <c r="V17" s="8"/>
    </row>
    <row r="18" spans="1:23" s="1" customFormat="1" x14ac:dyDescent="0.2">
      <c r="A18" s="138" t="s">
        <v>24</v>
      </c>
      <c r="B18" s="138"/>
      <c r="C18" s="138"/>
      <c r="D18" s="138"/>
      <c r="E18" s="28">
        <v>0.5</v>
      </c>
      <c r="F18" s="19" t="s">
        <v>21</v>
      </c>
      <c r="G18" s="19"/>
      <c r="H18" s="19"/>
      <c r="I18" s="19"/>
      <c r="J18" s="19"/>
      <c r="K18" s="19"/>
      <c r="L18" s="19"/>
      <c r="M18" s="29" t="s">
        <v>22</v>
      </c>
      <c r="N18" s="116" t="s">
        <v>19</v>
      </c>
      <c r="O18" s="116"/>
      <c r="P18" s="116"/>
      <c r="Q18" s="119" t="s">
        <v>23</v>
      </c>
      <c r="R18" s="119"/>
      <c r="S18" s="119"/>
      <c r="T18" s="116" t="s">
        <v>18</v>
      </c>
      <c r="U18" s="116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55">
        <v>7.39</v>
      </c>
      <c r="D20" s="55">
        <v>3.83</v>
      </c>
      <c r="E20" s="55">
        <v>2.17</v>
      </c>
      <c r="F20" s="55">
        <v>1.35</v>
      </c>
      <c r="G20" s="55">
        <v>0.95</v>
      </c>
      <c r="H20" s="55">
        <v>0.71</v>
      </c>
      <c r="I20" s="55">
        <v>0.56999999999999995</v>
      </c>
      <c r="J20" s="55">
        <v>0.47</v>
      </c>
      <c r="K20" s="55">
        <v>0.36</v>
      </c>
      <c r="L20" s="10"/>
      <c r="M20" s="120" t="s">
        <v>11</v>
      </c>
      <c r="N20" s="121"/>
      <c r="O20" s="121"/>
      <c r="P20" s="128" t="s">
        <v>6</v>
      </c>
      <c r="Q20" s="128"/>
      <c r="R20" s="128"/>
      <c r="S20" s="129">
        <f>AVERAGE(C20:K26)</f>
        <v>1.5395238095238093</v>
      </c>
      <c r="T20" s="129"/>
      <c r="U20" s="11" t="s">
        <v>5</v>
      </c>
      <c r="V20" s="8"/>
    </row>
    <row r="21" spans="1:23" s="1" customFormat="1" ht="12.75" x14ac:dyDescent="0.2">
      <c r="A21" s="12"/>
      <c r="B21" s="18"/>
      <c r="C21" s="55">
        <v>9.15</v>
      </c>
      <c r="D21" s="55">
        <v>4.1399999999999997</v>
      </c>
      <c r="E21" s="55">
        <v>2.21</v>
      </c>
      <c r="F21" s="55">
        <v>1.39</v>
      </c>
      <c r="G21" s="55">
        <v>0.98</v>
      </c>
      <c r="H21" s="55">
        <v>0.74</v>
      </c>
      <c r="I21" s="55">
        <v>0.6</v>
      </c>
      <c r="J21" s="55">
        <v>0.49</v>
      </c>
      <c r="K21" s="55">
        <v>0.46</v>
      </c>
      <c r="L21" s="10"/>
      <c r="M21" s="126"/>
      <c r="N21" s="127"/>
      <c r="O21" s="127"/>
      <c r="P21" s="130" t="s">
        <v>9</v>
      </c>
      <c r="Q21" s="130"/>
      <c r="R21" s="130"/>
      <c r="S21" s="131">
        <f>MEDIAN(C20:K26)</f>
        <v>0.95</v>
      </c>
      <c r="T21" s="131"/>
      <c r="U21" s="13" t="s">
        <v>5</v>
      </c>
      <c r="V21" s="8"/>
    </row>
    <row r="22" spans="1:23" s="1" customFormat="1" ht="12.75" x14ac:dyDescent="0.2">
      <c r="A22" s="12"/>
      <c r="B22" s="18"/>
      <c r="C22" s="55">
        <v>2.06</v>
      </c>
      <c r="D22" s="55">
        <v>3.15</v>
      </c>
      <c r="E22" s="55">
        <v>1.95</v>
      </c>
      <c r="F22" s="55">
        <v>1.37</v>
      </c>
      <c r="G22" s="55">
        <v>1.01</v>
      </c>
      <c r="H22" s="55">
        <v>0.77</v>
      </c>
      <c r="I22" s="55">
        <v>0.62</v>
      </c>
      <c r="J22" s="55">
        <v>0.51</v>
      </c>
      <c r="K22" s="55">
        <v>0.48</v>
      </c>
      <c r="L22" s="10"/>
      <c r="M22" s="126"/>
      <c r="N22" s="127"/>
      <c r="O22" s="127"/>
      <c r="P22" s="130" t="s">
        <v>10</v>
      </c>
      <c r="Q22" s="130"/>
      <c r="R22" s="130"/>
      <c r="S22" s="131">
        <f>SMALL(C20:K26,1)</f>
        <v>0.36</v>
      </c>
      <c r="T22" s="131"/>
      <c r="U22" s="13" t="s">
        <v>5</v>
      </c>
      <c r="V22" s="8"/>
    </row>
    <row r="23" spans="1:23" s="1" customFormat="1" ht="12.75" x14ac:dyDescent="0.2">
      <c r="A23" s="12"/>
      <c r="B23" s="18"/>
      <c r="C23" s="55">
        <v>0.59</v>
      </c>
      <c r="D23" s="55">
        <v>1.41</v>
      </c>
      <c r="E23" s="55">
        <v>1.64</v>
      </c>
      <c r="F23" s="55">
        <v>1.33</v>
      </c>
      <c r="G23" s="55">
        <v>1.01</v>
      </c>
      <c r="H23" s="55">
        <v>0.79</v>
      </c>
      <c r="I23" s="55">
        <v>0.62</v>
      </c>
      <c r="J23" s="55">
        <v>0.52</v>
      </c>
      <c r="K23" s="55">
        <v>0.48</v>
      </c>
      <c r="L23" s="10"/>
      <c r="M23" s="126"/>
      <c r="N23" s="127"/>
      <c r="O23" s="127"/>
      <c r="P23" s="130" t="s">
        <v>8</v>
      </c>
      <c r="Q23" s="130"/>
      <c r="R23" s="130"/>
      <c r="S23" s="131">
        <f>LARGE(C20:K26,1)</f>
        <v>9.15</v>
      </c>
      <c r="T23" s="131"/>
      <c r="U23" s="13" t="s">
        <v>5</v>
      </c>
      <c r="V23" s="8"/>
    </row>
    <row r="24" spans="1:23" s="1" customFormat="1" ht="12.75" x14ac:dyDescent="0.2">
      <c r="A24" s="12"/>
      <c r="B24" s="18"/>
      <c r="C24" s="55">
        <v>4.03</v>
      </c>
      <c r="D24" s="55">
        <v>2.31</v>
      </c>
      <c r="E24" s="55">
        <v>1.64</v>
      </c>
      <c r="F24" s="55">
        <v>1.27</v>
      </c>
      <c r="G24" s="55">
        <v>0.97</v>
      </c>
      <c r="H24" s="55">
        <v>0.74</v>
      </c>
      <c r="I24" s="55">
        <v>0.59</v>
      </c>
      <c r="J24" s="55">
        <v>0.5</v>
      </c>
      <c r="K24" s="55">
        <v>0.43</v>
      </c>
      <c r="L24" s="10"/>
      <c r="M24" s="120" t="s">
        <v>7</v>
      </c>
      <c r="N24" s="121"/>
      <c r="O24" s="121"/>
      <c r="P24" s="128" t="s">
        <v>14</v>
      </c>
      <c r="Q24" s="128"/>
      <c r="R24" s="128"/>
      <c r="S24" s="129">
        <f>S22/S20</f>
        <v>0.23383854005567586</v>
      </c>
      <c r="T24" s="129"/>
      <c r="U24" s="11"/>
      <c r="V24" s="8"/>
    </row>
    <row r="25" spans="1:23" s="1" customFormat="1" x14ac:dyDescent="0.2">
      <c r="A25" s="8"/>
      <c r="B25" s="8"/>
      <c r="C25" s="55">
        <v>5.59</v>
      </c>
      <c r="D25" s="55">
        <v>2.6</v>
      </c>
      <c r="E25" s="55">
        <v>1.78</v>
      </c>
      <c r="F25" s="55">
        <v>1.24</v>
      </c>
      <c r="G25" s="55">
        <v>0.93</v>
      </c>
      <c r="H25" s="55">
        <v>0.71</v>
      </c>
      <c r="I25" s="55">
        <v>0.56999999999999995</v>
      </c>
      <c r="J25" s="55">
        <v>0.47</v>
      </c>
      <c r="K25" s="55">
        <v>0.43</v>
      </c>
      <c r="L25" s="10"/>
      <c r="M25" s="122"/>
      <c r="N25" s="123"/>
      <c r="O25" s="123"/>
      <c r="P25" s="132" t="s">
        <v>15</v>
      </c>
      <c r="Q25" s="132"/>
      <c r="R25" s="132"/>
      <c r="S25" s="133">
        <f>S22/S23</f>
        <v>3.9344262295081964E-2</v>
      </c>
      <c r="T25" s="133"/>
      <c r="U25" s="14"/>
      <c r="V25" s="8"/>
    </row>
    <row r="26" spans="1:23" s="1" customFormat="1" x14ac:dyDescent="0.2">
      <c r="A26" s="8"/>
      <c r="B26" s="8"/>
      <c r="C26" s="55">
        <v>3.94</v>
      </c>
      <c r="D26" s="55">
        <v>2.25</v>
      </c>
      <c r="E26" s="55">
        <v>1.55</v>
      </c>
      <c r="F26" s="55">
        <v>1.1599999999999999</v>
      </c>
      <c r="G26" s="55">
        <v>0.89</v>
      </c>
      <c r="H26" s="55">
        <v>0.68</v>
      </c>
      <c r="I26" s="55">
        <v>0.54</v>
      </c>
      <c r="J26" s="55">
        <v>0.47</v>
      </c>
      <c r="K26" s="55">
        <v>0.44</v>
      </c>
      <c r="L26" s="10"/>
      <c r="M26" s="124" t="s">
        <v>13</v>
      </c>
      <c r="N26" s="125"/>
      <c r="O26" s="125"/>
      <c r="P26" s="125"/>
      <c r="Q26" s="125"/>
      <c r="R26" s="125"/>
      <c r="S26" s="133">
        <f>(COUNTIF(C20:K26,"&gt;2")/COUNT(C20:K26))*100</f>
        <v>22.222222222222221</v>
      </c>
      <c r="T26" s="133"/>
      <c r="U26" s="14" t="s">
        <v>5</v>
      </c>
      <c r="V26" s="8"/>
    </row>
    <row r="27" spans="1:23" s="1" customFormat="1" x14ac:dyDescent="0.2">
      <c r="A27" s="115" t="s">
        <v>12</v>
      </c>
      <c r="B27" s="115"/>
      <c r="C27" s="54">
        <f>AVERAGE(C20:C26)</f>
        <v>4.6785714285714288</v>
      </c>
      <c r="D27" s="54">
        <f t="shared" ref="D27:K27" si="1">AVERAGE(D20:D26)</f>
        <v>2.8128571428571432</v>
      </c>
      <c r="E27" s="54">
        <f t="shared" si="1"/>
        <v>1.8485714285714285</v>
      </c>
      <c r="F27" s="54">
        <f t="shared" si="1"/>
        <v>1.3014285714285716</v>
      </c>
      <c r="G27" s="54">
        <f t="shared" si="1"/>
        <v>0.96285714285714274</v>
      </c>
      <c r="H27" s="54">
        <f t="shared" si="1"/>
        <v>0.73428571428571421</v>
      </c>
      <c r="I27" s="54">
        <f t="shared" si="1"/>
        <v>0.58714285714285708</v>
      </c>
      <c r="J27" s="54">
        <f t="shared" si="1"/>
        <v>0.48999999999999994</v>
      </c>
      <c r="K27" s="54">
        <f t="shared" si="1"/>
        <v>0.44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55">
        <v>5.07</v>
      </c>
      <c r="D29" s="55">
        <v>2.6</v>
      </c>
      <c r="E29" s="55">
        <v>1.72</v>
      </c>
      <c r="F29" s="55">
        <v>1.25</v>
      </c>
      <c r="G29" s="55">
        <v>0.94</v>
      </c>
      <c r="H29" s="55">
        <v>0.73</v>
      </c>
      <c r="I29" s="55">
        <v>0.59</v>
      </c>
      <c r="J29" s="55">
        <v>0.49</v>
      </c>
      <c r="K29" s="55">
        <v>0.37</v>
      </c>
      <c r="L29" s="10"/>
      <c r="M29" s="120" t="s">
        <v>11</v>
      </c>
      <c r="N29" s="121"/>
      <c r="O29" s="121"/>
      <c r="P29" s="128" t="s">
        <v>6</v>
      </c>
      <c r="Q29" s="128"/>
      <c r="R29" s="128"/>
      <c r="S29" s="129">
        <f>AVERAGE(C29:K35)</f>
        <v>1.6038095238095234</v>
      </c>
      <c r="T29" s="129"/>
      <c r="U29" s="11" t="s">
        <v>5</v>
      </c>
      <c r="V29" s="8"/>
    </row>
    <row r="30" spans="1:23" s="1" customFormat="1" ht="12.75" x14ac:dyDescent="0.2">
      <c r="A30" s="12"/>
      <c r="B30" s="18"/>
      <c r="C30" s="55">
        <v>5.53</v>
      </c>
      <c r="D30" s="55">
        <v>2.66</v>
      </c>
      <c r="E30" s="55">
        <v>1.78</v>
      </c>
      <c r="F30" s="55">
        <v>1.28</v>
      </c>
      <c r="G30" s="55">
        <v>0.98</v>
      </c>
      <c r="H30" s="55">
        <v>0.76</v>
      </c>
      <c r="I30" s="55">
        <v>0.63</v>
      </c>
      <c r="J30" s="55">
        <v>0.52</v>
      </c>
      <c r="K30" s="55">
        <v>0.49</v>
      </c>
      <c r="L30" s="10"/>
      <c r="M30" s="126"/>
      <c r="N30" s="127"/>
      <c r="O30" s="127"/>
      <c r="P30" s="130" t="s">
        <v>9</v>
      </c>
      <c r="Q30" s="130"/>
      <c r="R30" s="130"/>
      <c r="S30" s="131">
        <f>MEDIAN(C29:K35)</f>
        <v>0.98</v>
      </c>
      <c r="T30" s="131"/>
      <c r="U30" s="13" t="s">
        <v>5</v>
      </c>
      <c r="V30" s="8"/>
    </row>
    <row r="31" spans="1:23" s="1" customFormat="1" ht="12.75" x14ac:dyDescent="0.2">
      <c r="A31" s="12"/>
      <c r="B31" s="18"/>
      <c r="C31" s="55">
        <v>1.5</v>
      </c>
      <c r="D31" s="55">
        <v>2.16</v>
      </c>
      <c r="E31" s="55">
        <v>1.66</v>
      </c>
      <c r="F31" s="55">
        <v>1.31</v>
      </c>
      <c r="G31" s="55">
        <v>1.04</v>
      </c>
      <c r="H31" s="55">
        <v>0.79</v>
      </c>
      <c r="I31" s="55">
        <v>0.65</v>
      </c>
      <c r="J31" s="55">
        <v>0.55000000000000004</v>
      </c>
      <c r="K31" s="55">
        <v>0.51</v>
      </c>
      <c r="L31" s="10"/>
      <c r="M31" s="126"/>
      <c r="N31" s="127"/>
      <c r="O31" s="127"/>
      <c r="P31" s="130" t="s">
        <v>10</v>
      </c>
      <c r="Q31" s="130"/>
      <c r="R31" s="130"/>
      <c r="S31" s="131">
        <f>SMALL(C29:K35,1)</f>
        <v>0.37</v>
      </c>
      <c r="T31" s="131"/>
      <c r="U31" s="13" t="s">
        <v>5</v>
      </c>
      <c r="V31" s="8"/>
    </row>
    <row r="32" spans="1:23" s="1" customFormat="1" ht="12.75" x14ac:dyDescent="0.2">
      <c r="A32" s="12"/>
      <c r="B32" s="18"/>
      <c r="C32" s="55">
        <v>0.63</v>
      </c>
      <c r="D32" s="55">
        <v>1.64</v>
      </c>
      <c r="E32" s="55">
        <v>1.73</v>
      </c>
      <c r="F32" s="55">
        <v>1.36</v>
      </c>
      <c r="G32" s="55">
        <v>1.06</v>
      </c>
      <c r="H32" s="55">
        <v>0.82</v>
      </c>
      <c r="I32" s="55">
        <v>0.66</v>
      </c>
      <c r="J32" s="55">
        <v>0.56000000000000005</v>
      </c>
      <c r="K32" s="55">
        <v>0.52</v>
      </c>
      <c r="L32" s="10"/>
      <c r="M32" s="126"/>
      <c r="N32" s="127"/>
      <c r="O32" s="127"/>
      <c r="P32" s="130" t="s">
        <v>8</v>
      </c>
      <c r="Q32" s="130"/>
      <c r="R32" s="130"/>
      <c r="S32" s="131">
        <f>LARGE(C29:K35,1)</f>
        <v>9.16</v>
      </c>
      <c r="T32" s="131"/>
      <c r="U32" s="13" t="s">
        <v>5</v>
      </c>
      <c r="V32" s="8"/>
    </row>
    <row r="33" spans="1:22" s="1" customFormat="1" ht="12.75" x14ac:dyDescent="0.2">
      <c r="A33" s="12"/>
      <c r="B33" s="18"/>
      <c r="C33" s="55">
        <v>6.65</v>
      </c>
      <c r="D33" s="55">
        <v>3.57</v>
      </c>
      <c r="E33" s="55">
        <v>2.0699999999999998</v>
      </c>
      <c r="F33" s="55">
        <v>1.38</v>
      </c>
      <c r="G33" s="55">
        <v>1.04</v>
      </c>
      <c r="H33" s="55">
        <v>0.79</v>
      </c>
      <c r="I33" s="55">
        <v>0.64</v>
      </c>
      <c r="J33" s="55">
        <v>0.54</v>
      </c>
      <c r="K33" s="55">
        <v>0.48</v>
      </c>
      <c r="L33" s="10"/>
      <c r="M33" s="120" t="s">
        <v>7</v>
      </c>
      <c r="N33" s="121"/>
      <c r="O33" s="121"/>
      <c r="P33" s="128" t="s">
        <v>14</v>
      </c>
      <c r="Q33" s="128"/>
      <c r="R33" s="128"/>
      <c r="S33" s="129">
        <f>S31/S29</f>
        <v>0.23070071258907371</v>
      </c>
      <c r="T33" s="129"/>
      <c r="U33" s="11"/>
      <c r="V33" s="8"/>
    </row>
    <row r="34" spans="1:22" s="1" customFormat="1" x14ac:dyDescent="0.2">
      <c r="A34" s="8"/>
      <c r="B34" s="8"/>
      <c r="C34" s="55">
        <v>9.16</v>
      </c>
      <c r="D34" s="55">
        <v>4.17</v>
      </c>
      <c r="E34" s="55">
        <v>2.2799999999999998</v>
      </c>
      <c r="F34" s="55">
        <v>1.41</v>
      </c>
      <c r="G34" s="55">
        <v>1</v>
      </c>
      <c r="H34" s="55">
        <v>0.77</v>
      </c>
      <c r="I34" s="55">
        <v>0.62</v>
      </c>
      <c r="J34" s="55">
        <v>0.52</v>
      </c>
      <c r="K34" s="55">
        <v>0.48</v>
      </c>
      <c r="L34" s="10"/>
      <c r="M34" s="122"/>
      <c r="N34" s="123"/>
      <c r="O34" s="123"/>
      <c r="P34" s="132" t="s">
        <v>15</v>
      </c>
      <c r="Q34" s="132"/>
      <c r="R34" s="132"/>
      <c r="S34" s="133">
        <f>S31/S32</f>
        <v>4.0393013100436678E-2</v>
      </c>
      <c r="T34" s="133"/>
      <c r="U34" s="14"/>
      <c r="V34" s="8"/>
    </row>
    <row r="35" spans="1:22" s="1" customFormat="1" x14ac:dyDescent="0.2">
      <c r="A35" s="8"/>
      <c r="B35" s="8"/>
      <c r="C35" s="55">
        <v>5.88</v>
      </c>
      <c r="D35" s="55">
        <v>3.34</v>
      </c>
      <c r="E35" s="55">
        <v>2.0299999999999998</v>
      </c>
      <c r="F35" s="55">
        <v>1.35</v>
      </c>
      <c r="G35" s="55">
        <v>0.97</v>
      </c>
      <c r="H35" s="55">
        <v>0.75</v>
      </c>
      <c r="I35" s="55">
        <v>0.6</v>
      </c>
      <c r="J35" s="55">
        <v>0.52</v>
      </c>
      <c r="K35" s="55">
        <v>0.49</v>
      </c>
      <c r="L35" s="10"/>
      <c r="M35" s="124" t="s">
        <v>13</v>
      </c>
      <c r="N35" s="125"/>
      <c r="O35" s="125"/>
      <c r="P35" s="125"/>
      <c r="Q35" s="125"/>
      <c r="R35" s="125"/>
      <c r="S35" s="133">
        <f>(COUNTIF(C29:K35,"&gt;2")/COUNT(C29:K35))*100</f>
        <v>22.222222222222221</v>
      </c>
      <c r="T35" s="133"/>
      <c r="U35" s="14" t="s">
        <v>5</v>
      </c>
      <c r="V35" s="8"/>
    </row>
    <row r="36" spans="1:22" s="1" customFormat="1" x14ac:dyDescent="0.2">
      <c r="A36" s="115" t="s">
        <v>12</v>
      </c>
      <c r="B36" s="115"/>
      <c r="C36" s="58">
        <f>AVERAGE(C29:C35)</f>
        <v>4.9171428571428573</v>
      </c>
      <c r="D36" s="58">
        <f t="shared" ref="D36" si="2">AVERAGE(D29:D35)</f>
        <v>2.8771428571428572</v>
      </c>
      <c r="E36" s="58">
        <f t="shared" ref="E36" si="3">AVERAGE(E29:E35)</f>
        <v>1.8957142857142857</v>
      </c>
      <c r="F36" s="58">
        <f t="shared" ref="F36" si="4">AVERAGE(F29:F35)</f>
        <v>1.3342857142857143</v>
      </c>
      <c r="G36" s="58">
        <f t="shared" ref="G36" si="5">AVERAGE(G29:G35)</f>
        <v>1.0042857142857142</v>
      </c>
      <c r="H36" s="58">
        <f t="shared" ref="H36" si="6">AVERAGE(H29:H35)</f>
        <v>0.77285714285714291</v>
      </c>
      <c r="I36" s="58">
        <f t="shared" ref="I36" si="7">AVERAGE(I29:I35)</f>
        <v>0.62714285714285722</v>
      </c>
      <c r="J36" s="58">
        <f t="shared" ref="J36" si="8">AVERAGE(J29:J35)</f>
        <v>0.52857142857142858</v>
      </c>
      <c r="K36" s="58">
        <f t="shared" ref="K36" si="9">AVERAGE(K29:K35)</f>
        <v>0.47714285714285715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ht="12" x14ac:dyDescent="0.2">
      <c r="A38" s="9" t="s">
        <v>2</v>
      </c>
      <c r="B38" s="16"/>
      <c r="C38" s="35">
        <v>7.28</v>
      </c>
      <c r="D38" s="35">
        <v>3.89</v>
      </c>
      <c r="E38" s="35">
        <v>2.27</v>
      </c>
      <c r="F38" s="35">
        <v>1.45</v>
      </c>
      <c r="G38" s="35">
        <v>1.06</v>
      </c>
      <c r="H38" s="35">
        <v>0.81</v>
      </c>
      <c r="I38" s="35">
        <v>0.66</v>
      </c>
      <c r="J38" s="35">
        <v>0.55000000000000004</v>
      </c>
      <c r="K38" s="35">
        <v>0.42</v>
      </c>
      <c r="L38" s="10"/>
      <c r="M38" s="120" t="s">
        <v>11</v>
      </c>
      <c r="N38" s="121"/>
      <c r="O38" s="121"/>
      <c r="P38" s="128" t="s">
        <v>6</v>
      </c>
      <c r="Q38" s="128"/>
      <c r="R38" s="128"/>
      <c r="S38" s="129">
        <f>AVERAGE(C38:K44)</f>
        <v>1.6660317460317462</v>
      </c>
      <c r="T38" s="129"/>
      <c r="U38" s="11" t="s">
        <v>5</v>
      </c>
      <c r="V38" s="8"/>
    </row>
    <row r="39" spans="1:22" s="1" customFormat="1" ht="12.75" x14ac:dyDescent="0.2">
      <c r="A39" s="12"/>
      <c r="B39" s="18"/>
      <c r="C39" s="35">
        <v>8.9600000000000009</v>
      </c>
      <c r="D39" s="35">
        <v>4.25</v>
      </c>
      <c r="E39" s="35">
        <v>2.31</v>
      </c>
      <c r="F39" s="35">
        <v>1.51</v>
      </c>
      <c r="G39" s="35">
        <v>1.0900000000000001</v>
      </c>
      <c r="H39" s="35">
        <v>0.84</v>
      </c>
      <c r="I39" s="35">
        <v>0.69</v>
      </c>
      <c r="J39" s="35">
        <v>0.56999999999999995</v>
      </c>
      <c r="K39" s="35">
        <v>0.54</v>
      </c>
      <c r="L39" s="10"/>
      <c r="M39" s="126"/>
      <c r="N39" s="127"/>
      <c r="O39" s="127"/>
      <c r="P39" s="130" t="s">
        <v>9</v>
      </c>
      <c r="Q39" s="130"/>
      <c r="R39" s="130"/>
      <c r="S39" s="131">
        <f>MEDIAN(C38:K44)</f>
        <v>1.06</v>
      </c>
      <c r="T39" s="131"/>
      <c r="U39" s="13" t="s">
        <v>5</v>
      </c>
      <c r="V39" s="8"/>
    </row>
    <row r="40" spans="1:22" s="1" customFormat="1" ht="12.75" x14ac:dyDescent="0.2">
      <c r="A40" s="12"/>
      <c r="B40" s="18"/>
      <c r="C40" s="35">
        <v>4.28</v>
      </c>
      <c r="D40" s="35">
        <v>3.22</v>
      </c>
      <c r="E40" s="35">
        <v>2.12</v>
      </c>
      <c r="F40" s="35">
        <v>1.5</v>
      </c>
      <c r="G40" s="35">
        <v>1.1200000000000001</v>
      </c>
      <c r="H40" s="35">
        <v>0.87</v>
      </c>
      <c r="I40" s="35">
        <v>0.71</v>
      </c>
      <c r="J40" s="35">
        <v>0.6</v>
      </c>
      <c r="K40" s="35">
        <v>0.56000000000000005</v>
      </c>
      <c r="L40" s="10"/>
      <c r="M40" s="126"/>
      <c r="N40" s="127"/>
      <c r="O40" s="127"/>
      <c r="P40" s="130" t="s">
        <v>10</v>
      </c>
      <c r="Q40" s="130"/>
      <c r="R40" s="130"/>
      <c r="S40" s="131">
        <f>SMALL(C38:K44,1)</f>
        <v>0.42</v>
      </c>
      <c r="T40" s="131"/>
      <c r="U40" s="13" t="s">
        <v>5</v>
      </c>
      <c r="V40" s="8"/>
    </row>
    <row r="41" spans="1:22" s="1" customFormat="1" ht="12.75" x14ac:dyDescent="0.2">
      <c r="A41" s="12"/>
      <c r="B41" s="18"/>
      <c r="C41" s="35">
        <v>0.91</v>
      </c>
      <c r="D41" s="35">
        <v>2.02</v>
      </c>
      <c r="E41" s="35">
        <v>1.9</v>
      </c>
      <c r="F41" s="35">
        <v>1.45</v>
      </c>
      <c r="G41" s="35">
        <v>1.1000000000000001</v>
      </c>
      <c r="H41" s="35">
        <v>0.87</v>
      </c>
      <c r="I41" s="35">
        <v>0.7</v>
      </c>
      <c r="J41" s="35">
        <v>0.61</v>
      </c>
      <c r="K41" s="35">
        <v>0.56000000000000005</v>
      </c>
      <c r="L41" s="10"/>
      <c r="M41" s="126"/>
      <c r="N41" s="127"/>
      <c r="O41" s="127"/>
      <c r="P41" s="130" t="s">
        <v>8</v>
      </c>
      <c r="Q41" s="130"/>
      <c r="R41" s="130"/>
      <c r="S41" s="131">
        <f>LARGE(C38:K44,1)</f>
        <v>8.9600000000000009</v>
      </c>
      <c r="T41" s="131"/>
      <c r="U41" s="13" t="s">
        <v>5</v>
      </c>
      <c r="V41" s="8"/>
    </row>
    <row r="42" spans="1:22" s="1" customFormat="1" ht="12.75" x14ac:dyDescent="0.2">
      <c r="A42" s="12"/>
      <c r="B42" s="18"/>
      <c r="C42" s="35">
        <v>4.07</v>
      </c>
      <c r="D42" s="35">
        <v>2.4300000000000002</v>
      </c>
      <c r="E42" s="35">
        <v>1.78</v>
      </c>
      <c r="F42" s="35">
        <v>1.38</v>
      </c>
      <c r="G42" s="35">
        <v>1.08</v>
      </c>
      <c r="H42" s="35">
        <v>0.83</v>
      </c>
      <c r="I42" s="35">
        <v>0.69</v>
      </c>
      <c r="J42" s="35">
        <v>0.59</v>
      </c>
      <c r="K42" s="35">
        <v>0.51</v>
      </c>
      <c r="L42" s="10"/>
      <c r="M42" s="120" t="s">
        <v>7</v>
      </c>
      <c r="N42" s="121"/>
      <c r="O42" s="121"/>
      <c r="P42" s="128" t="s">
        <v>14</v>
      </c>
      <c r="Q42" s="128"/>
      <c r="R42" s="128"/>
      <c r="S42" s="129">
        <f>S40/S38</f>
        <v>0.25209603658536583</v>
      </c>
      <c r="T42" s="129"/>
      <c r="U42" s="11"/>
      <c r="V42" s="8"/>
    </row>
    <row r="43" spans="1:22" s="1" customFormat="1" ht="12" x14ac:dyDescent="0.2">
      <c r="A43" s="8"/>
      <c r="B43" s="8"/>
      <c r="C43" s="35">
        <v>5.5</v>
      </c>
      <c r="D43" s="35">
        <v>2.62</v>
      </c>
      <c r="E43" s="35">
        <v>1.84</v>
      </c>
      <c r="F43" s="35">
        <v>1.35</v>
      </c>
      <c r="G43" s="35">
        <v>1.03</v>
      </c>
      <c r="H43" s="35">
        <v>0.81</v>
      </c>
      <c r="I43" s="35">
        <v>0.66</v>
      </c>
      <c r="J43" s="35">
        <v>0.55000000000000004</v>
      </c>
      <c r="K43" s="35">
        <v>0.51</v>
      </c>
      <c r="L43" s="10"/>
      <c r="M43" s="122"/>
      <c r="N43" s="123"/>
      <c r="O43" s="123"/>
      <c r="P43" s="132" t="s">
        <v>15</v>
      </c>
      <c r="Q43" s="132"/>
      <c r="R43" s="132"/>
      <c r="S43" s="133">
        <f>S40/S41</f>
        <v>4.6874999999999993E-2</v>
      </c>
      <c r="T43" s="133"/>
      <c r="U43" s="14"/>
      <c r="V43" s="8"/>
    </row>
    <row r="44" spans="1:22" s="1" customFormat="1" ht="12" x14ac:dyDescent="0.2">
      <c r="A44" s="8"/>
      <c r="B44" s="8"/>
      <c r="C44" s="35">
        <v>3.87</v>
      </c>
      <c r="D44" s="35">
        <v>2.2799999999999998</v>
      </c>
      <c r="E44" s="35">
        <v>1.65</v>
      </c>
      <c r="F44" s="35">
        <v>1.23</v>
      </c>
      <c r="G44" s="35">
        <v>0.98</v>
      </c>
      <c r="H44" s="35">
        <v>0.77</v>
      </c>
      <c r="I44" s="35">
        <v>0.63</v>
      </c>
      <c r="J44" s="35">
        <v>0.55000000000000004</v>
      </c>
      <c r="K44" s="35">
        <v>0.52</v>
      </c>
      <c r="L44" s="10"/>
      <c r="M44" s="124" t="s">
        <v>13</v>
      </c>
      <c r="N44" s="125"/>
      <c r="O44" s="125"/>
      <c r="P44" s="125"/>
      <c r="Q44" s="125"/>
      <c r="R44" s="125"/>
      <c r="S44" s="133">
        <f>(COUNTIF(C38:K44,"&gt;2")/COUNT(C38:K44))*100</f>
        <v>25.396825396825395</v>
      </c>
      <c r="T44" s="133"/>
      <c r="U44" s="14" t="s">
        <v>5</v>
      </c>
      <c r="V44" s="8"/>
    </row>
    <row r="45" spans="1:22" s="1" customFormat="1" x14ac:dyDescent="0.2">
      <c r="A45" s="115" t="s">
        <v>12</v>
      </c>
      <c r="B45" s="115"/>
      <c r="C45" s="58">
        <f>AVERAGE(C38:C44)</f>
        <v>4.9814285714285722</v>
      </c>
      <c r="D45" s="58">
        <f t="shared" ref="D45:K45" si="10">AVERAGE(D38:D44)</f>
        <v>2.9585714285714286</v>
      </c>
      <c r="E45" s="58">
        <f t="shared" si="10"/>
        <v>1.9814285714285713</v>
      </c>
      <c r="F45" s="58">
        <f t="shared" si="10"/>
        <v>1.4100000000000001</v>
      </c>
      <c r="G45" s="58">
        <f t="shared" si="10"/>
        <v>1.0657142857142858</v>
      </c>
      <c r="H45" s="58">
        <f t="shared" si="10"/>
        <v>0.8285714285714284</v>
      </c>
      <c r="I45" s="58">
        <f t="shared" si="10"/>
        <v>0.67714285714285705</v>
      </c>
      <c r="J45" s="58">
        <f t="shared" si="10"/>
        <v>0.57428571428571418</v>
      </c>
      <c r="K45" s="58">
        <f t="shared" si="10"/>
        <v>0.51714285714285713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5">
        <v>4.96</v>
      </c>
      <c r="D47" s="55">
        <v>2.65</v>
      </c>
      <c r="E47" s="55">
        <v>1.79</v>
      </c>
      <c r="F47" s="55">
        <v>1.31</v>
      </c>
      <c r="G47" s="55">
        <v>1.02</v>
      </c>
      <c r="H47" s="55">
        <v>0.81</v>
      </c>
      <c r="I47" s="55">
        <v>0.67</v>
      </c>
      <c r="J47" s="55">
        <v>0.56000000000000005</v>
      </c>
      <c r="K47" s="55">
        <v>0.43</v>
      </c>
      <c r="L47" s="10"/>
      <c r="M47" s="120" t="s">
        <v>11</v>
      </c>
      <c r="N47" s="121"/>
      <c r="O47" s="121"/>
      <c r="P47" s="128" t="s">
        <v>6</v>
      </c>
      <c r="Q47" s="128"/>
      <c r="R47" s="128"/>
      <c r="S47" s="129">
        <f>AVERAGE(C47:K53)</f>
        <v>1.7023809523809528</v>
      </c>
      <c r="T47" s="129"/>
      <c r="U47" s="11" t="s">
        <v>5</v>
      </c>
      <c r="V47" s="8"/>
    </row>
    <row r="48" spans="1:22" s="1" customFormat="1" ht="12.75" x14ac:dyDescent="0.2">
      <c r="A48" s="12"/>
      <c r="B48" s="18"/>
      <c r="C48" s="55">
        <v>5.42</v>
      </c>
      <c r="D48" s="55">
        <v>2.74</v>
      </c>
      <c r="E48" s="55">
        <v>1.85</v>
      </c>
      <c r="F48" s="55">
        <v>1.4</v>
      </c>
      <c r="G48" s="55">
        <v>1.07</v>
      </c>
      <c r="H48" s="55">
        <v>0.84</v>
      </c>
      <c r="I48" s="55">
        <v>0.71</v>
      </c>
      <c r="J48" s="55">
        <v>0.59</v>
      </c>
      <c r="K48" s="55">
        <v>0.55000000000000004</v>
      </c>
      <c r="L48" s="10"/>
      <c r="M48" s="126"/>
      <c r="N48" s="127"/>
      <c r="O48" s="127"/>
      <c r="P48" s="130" t="s">
        <v>9</v>
      </c>
      <c r="Q48" s="130"/>
      <c r="R48" s="130"/>
      <c r="S48" s="131">
        <f>MEDIAN(C47:K53)</f>
        <v>1.07</v>
      </c>
      <c r="T48" s="131"/>
      <c r="U48" s="13" t="s">
        <v>5</v>
      </c>
      <c r="V48" s="8"/>
    </row>
    <row r="49" spans="1:22" s="1" customFormat="1" ht="12.75" x14ac:dyDescent="0.2">
      <c r="A49" s="12"/>
      <c r="B49" s="18"/>
      <c r="C49" s="55">
        <v>2.7</v>
      </c>
      <c r="D49" s="55">
        <v>2.21</v>
      </c>
      <c r="E49" s="55">
        <v>1.83</v>
      </c>
      <c r="F49" s="55">
        <v>1.43</v>
      </c>
      <c r="G49" s="55">
        <v>1.1299999999999999</v>
      </c>
      <c r="H49" s="55">
        <v>0.88</v>
      </c>
      <c r="I49" s="55">
        <v>0.72</v>
      </c>
      <c r="J49" s="55">
        <v>0.62</v>
      </c>
      <c r="K49" s="55">
        <v>0.57999999999999996</v>
      </c>
      <c r="L49" s="10"/>
      <c r="M49" s="126"/>
      <c r="N49" s="127"/>
      <c r="O49" s="127"/>
      <c r="P49" s="130" t="s">
        <v>10</v>
      </c>
      <c r="Q49" s="130"/>
      <c r="R49" s="130"/>
      <c r="S49" s="131">
        <f>SMALL(C47:K53,1)</f>
        <v>0.43</v>
      </c>
      <c r="T49" s="131"/>
      <c r="U49" s="13" t="s">
        <v>5</v>
      </c>
      <c r="V49" s="8"/>
    </row>
    <row r="50" spans="1:22" s="1" customFormat="1" ht="12.75" x14ac:dyDescent="0.2">
      <c r="A50" s="12"/>
      <c r="B50" s="18"/>
      <c r="C50" s="55">
        <v>0.98</v>
      </c>
      <c r="D50" s="55">
        <v>2.2000000000000002</v>
      </c>
      <c r="E50" s="55">
        <v>1.96</v>
      </c>
      <c r="F50" s="55">
        <v>1.47</v>
      </c>
      <c r="G50" s="55">
        <v>1.1299999999999999</v>
      </c>
      <c r="H50" s="55">
        <v>0.9</v>
      </c>
      <c r="I50" s="55">
        <v>0.73</v>
      </c>
      <c r="J50" s="55">
        <v>0.63</v>
      </c>
      <c r="K50" s="55">
        <v>0.57999999999999996</v>
      </c>
      <c r="L50" s="10"/>
      <c r="M50" s="126"/>
      <c r="N50" s="127"/>
      <c r="O50" s="127"/>
      <c r="P50" s="130" t="s">
        <v>8</v>
      </c>
      <c r="Q50" s="130"/>
      <c r="R50" s="130"/>
      <c r="S50" s="131">
        <f>LARGE(C47:K53,1)</f>
        <v>9.0299999999999994</v>
      </c>
      <c r="T50" s="131"/>
      <c r="U50" s="13" t="s">
        <v>5</v>
      </c>
      <c r="V50" s="8"/>
    </row>
    <row r="51" spans="1:22" s="1" customFormat="1" ht="12.75" x14ac:dyDescent="0.2">
      <c r="A51" s="12"/>
      <c r="B51" s="18"/>
      <c r="C51" s="55">
        <v>6.58</v>
      </c>
      <c r="D51" s="55">
        <v>3.67</v>
      </c>
      <c r="E51" s="55">
        <v>2.1800000000000002</v>
      </c>
      <c r="F51" s="55">
        <v>1.48</v>
      </c>
      <c r="G51" s="55">
        <v>1.1299999999999999</v>
      </c>
      <c r="H51" s="55">
        <v>0.87</v>
      </c>
      <c r="I51" s="55">
        <v>0.72</v>
      </c>
      <c r="J51" s="55">
        <v>0.62</v>
      </c>
      <c r="K51" s="55">
        <v>0.54</v>
      </c>
      <c r="L51" s="10"/>
      <c r="M51" s="120" t="s">
        <v>7</v>
      </c>
      <c r="N51" s="121"/>
      <c r="O51" s="121"/>
      <c r="P51" s="128" t="s">
        <v>14</v>
      </c>
      <c r="Q51" s="128"/>
      <c r="R51" s="128"/>
      <c r="S51" s="129">
        <f>S49/S47</f>
        <v>0.25258741258741252</v>
      </c>
      <c r="T51" s="129"/>
      <c r="U51" s="11"/>
      <c r="V51" s="8"/>
    </row>
    <row r="52" spans="1:22" s="1" customFormat="1" x14ac:dyDescent="0.2">
      <c r="A52" s="8"/>
      <c r="B52" s="8"/>
      <c r="C52" s="55">
        <v>9.0299999999999994</v>
      </c>
      <c r="D52" s="55">
        <v>4.21</v>
      </c>
      <c r="E52" s="55">
        <v>2.34</v>
      </c>
      <c r="F52" s="55">
        <v>1.51</v>
      </c>
      <c r="G52" s="55">
        <v>1.0900000000000001</v>
      </c>
      <c r="H52" s="55">
        <v>0.86</v>
      </c>
      <c r="I52" s="55">
        <v>0.7</v>
      </c>
      <c r="J52" s="55">
        <v>0.59</v>
      </c>
      <c r="K52" s="55">
        <v>0.55000000000000004</v>
      </c>
      <c r="L52" s="10"/>
      <c r="M52" s="122"/>
      <c r="N52" s="123"/>
      <c r="O52" s="123"/>
      <c r="P52" s="132" t="s">
        <v>15</v>
      </c>
      <c r="Q52" s="132"/>
      <c r="R52" s="132"/>
      <c r="S52" s="133">
        <f>S49/S50</f>
        <v>4.7619047619047623E-2</v>
      </c>
      <c r="T52" s="133"/>
      <c r="U52" s="14"/>
      <c r="V52" s="8"/>
    </row>
    <row r="53" spans="1:22" s="1" customFormat="1" x14ac:dyDescent="0.2">
      <c r="A53" s="8"/>
      <c r="B53" s="8"/>
      <c r="C53" s="55">
        <v>5.85</v>
      </c>
      <c r="D53" s="55">
        <v>3.43</v>
      </c>
      <c r="E53" s="55">
        <v>2.14</v>
      </c>
      <c r="F53" s="55">
        <v>1.42</v>
      </c>
      <c r="G53" s="55">
        <v>1.06</v>
      </c>
      <c r="H53" s="55">
        <v>0.82</v>
      </c>
      <c r="I53" s="55">
        <v>0.67</v>
      </c>
      <c r="J53" s="55">
        <v>0.59</v>
      </c>
      <c r="K53" s="55">
        <v>0.55000000000000004</v>
      </c>
      <c r="L53" s="10"/>
      <c r="M53" s="124" t="s">
        <v>13</v>
      </c>
      <c r="N53" s="125"/>
      <c r="O53" s="125"/>
      <c r="P53" s="125"/>
      <c r="Q53" s="125"/>
      <c r="R53" s="125"/>
      <c r="S53" s="133">
        <f>(COUNTIF(C47:K53,"&gt;2")/COUNT(C47:K53))*100</f>
        <v>25.396825396825395</v>
      </c>
      <c r="T53" s="133"/>
      <c r="U53" s="14" t="s">
        <v>5</v>
      </c>
      <c r="V53" s="8"/>
    </row>
    <row r="54" spans="1:22" s="1" customFormat="1" x14ac:dyDescent="0.2">
      <c r="A54" s="115" t="s">
        <v>12</v>
      </c>
      <c r="B54" s="115"/>
      <c r="C54" s="58">
        <f>AVERAGE(C47:C53)</f>
        <v>5.0742857142857147</v>
      </c>
      <c r="D54" s="58">
        <f t="shared" ref="D54" si="11">AVERAGE(D47:D53)</f>
        <v>3.0157142857142856</v>
      </c>
      <c r="E54" s="58">
        <f t="shared" ref="E54" si="12">AVERAGE(E47:E53)</f>
        <v>2.0128571428571429</v>
      </c>
      <c r="F54" s="58">
        <f t="shared" ref="F54" si="13">AVERAGE(F47:F53)</f>
        <v>1.4314285714285713</v>
      </c>
      <c r="G54" s="58">
        <f t="shared" ref="G54" si="14">AVERAGE(G47:G53)</f>
        <v>1.0899999999999999</v>
      </c>
      <c r="H54" s="58">
        <f t="shared" ref="H54" si="15">AVERAGE(H47:H53)</f>
        <v>0.85428571428571431</v>
      </c>
      <c r="I54" s="58">
        <f t="shared" ref="I54" si="16">AVERAGE(I47:I53)</f>
        <v>0.70285714285714285</v>
      </c>
      <c r="J54" s="58">
        <f t="shared" ref="J54" si="17">AVERAGE(J47:J53)</f>
        <v>0.6</v>
      </c>
      <c r="K54" s="58">
        <f t="shared" ref="K54" si="18">AVERAGE(K47:K53)</f>
        <v>0.54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5">
        <v>7.16</v>
      </c>
      <c r="D56" s="55">
        <v>4.04</v>
      </c>
      <c r="E56" s="55">
        <v>2.52</v>
      </c>
      <c r="F56" s="55">
        <v>1.69</v>
      </c>
      <c r="G56" s="55">
        <v>1.24</v>
      </c>
      <c r="H56" s="55">
        <v>0.97</v>
      </c>
      <c r="I56" s="55">
        <v>0.79</v>
      </c>
      <c r="J56" s="55">
        <v>0.66</v>
      </c>
      <c r="K56" s="55">
        <v>0.51</v>
      </c>
      <c r="L56" s="10"/>
      <c r="M56" s="120" t="s">
        <v>11</v>
      </c>
      <c r="N56" s="121"/>
      <c r="O56" s="121"/>
      <c r="P56" s="128" t="s">
        <v>6</v>
      </c>
      <c r="Q56" s="128"/>
      <c r="R56" s="128"/>
      <c r="S56" s="129">
        <f>AVERAGE(C56:K62)</f>
        <v>1.9217460317460318</v>
      </c>
      <c r="T56" s="129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5">
        <v>8.1199999999999992</v>
      </c>
      <c r="D57" s="55">
        <v>4.17</v>
      </c>
      <c r="E57" s="55">
        <v>2.58</v>
      </c>
      <c r="F57" s="55">
        <v>1.79</v>
      </c>
      <c r="G57" s="55">
        <v>1.28</v>
      </c>
      <c r="H57" s="55">
        <v>1</v>
      </c>
      <c r="I57" s="55">
        <v>0.83</v>
      </c>
      <c r="J57" s="55">
        <v>0.69</v>
      </c>
      <c r="K57" s="55">
        <v>0.64</v>
      </c>
      <c r="L57" s="10"/>
      <c r="M57" s="126"/>
      <c r="N57" s="127"/>
      <c r="O57" s="127"/>
      <c r="P57" s="130" t="s">
        <v>9</v>
      </c>
      <c r="Q57" s="130"/>
      <c r="R57" s="130"/>
      <c r="S57" s="131">
        <f>MEDIAN(C56:K62)</f>
        <v>1.24</v>
      </c>
      <c r="T57" s="131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5">
        <v>3.54</v>
      </c>
      <c r="D58" s="55">
        <v>3.06</v>
      </c>
      <c r="E58" s="55">
        <v>2.39</v>
      </c>
      <c r="F58" s="55">
        <v>1.79</v>
      </c>
      <c r="G58" s="55">
        <v>1.31</v>
      </c>
      <c r="H58" s="55">
        <v>1</v>
      </c>
      <c r="I58" s="55">
        <v>0.83</v>
      </c>
      <c r="J58" s="55">
        <v>0.72</v>
      </c>
      <c r="K58" s="55">
        <v>0.68</v>
      </c>
      <c r="L58" s="10"/>
      <c r="M58" s="126"/>
      <c r="N58" s="127"/>
      <c r="O58" s="127"/>
      <c r="P58" s="130" t="s">
        <v>10</v>
      </c>
      <c r="Q58" s="130"/>
      <c r="R58" s="130"/>
      <c r="S58" s="131">
        <f>SMALL(C56:K62,1)</f>
        <v>0.51</v>
      </c>
      <c r="T58" s="131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5">
        <v>0.83</v>
      </c>
      <c r="D59" s="55">
        <v>2.37</v>
      </c>
      <c r="E59" s="55">
        <v>2.29</v>
      </c>
      <c r="F59" s="55">
        <v>1.75</v>
      </c>
      <c r="G59" s="55">
        <v>1.3</v>
      </c>
      <c r="H59" s="55">
        <v>1.01</v>
      </c>
      <c r="I59" s="55">
        <v>0.84</v>
      </c>
      <c r="J59" s="55">
        <v>0.73</v>
      </c>
      <c r="K59" s="55">
        <v>0.68</v>
      </c>
      <c r="L59" s="10"/>
      <c r="M59" s="126"/>
      <c r="N59" s="127"/>
      <c r="O59" s="127"/>
      <c r="P59" s="130" t="s">
        <v>8</v>
      </c>
      <c r="Q59" s="130"/>
      <c r="R59" s="130"/>
      <c r="S59" s="131">
        <f>LARGE(C56:K62,1)</f>
        <v>8.1199999999999992</v>
      </c>
      <c r="T59" s="131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55">
        <v>5.22</v>
      </c>
      <c r="D60" s="55">
        <v>3.2</v>
      </c>
      <c r="E60" s="55">
        <v>2.33</v>
      </c>
      <c r="F60" s="55">
        <v>1.74</v>
      </c>
      <c r="G60" s="55">
        <v>1.28</v>
      </c>
      <c r="H60" s="55">
        <v>1.01</v>
      </c>
      <c r="I60" s="55">
        <v>0.82</v>
      </c>
      <c r="J60" s="55">
        <v>0.71</v>
      </c>
      <c r="K60" s="55">
        <v>0.64</v>
      </c>
      <c r="L60" s="10"/>
      <c r="M60" s="120" t="s">
        <v>7</v>
      </c>
      <c r="N60" s="121"/>
      <c r="O60" s="121"/>
      <c r="P60" s="128" t="s">
        <v>14</v>
      </c>
      <c r="Q60" s="128"/>
      <c r="R60" s="128"/>
      <c r="S60" s="129">
        <f>S58/S56</f>
        <v>0.26538366234409844</v>
      </c>
      <c r="T60" s="129"/>
      <c r="U60" s="11"/>
      <c r="V60" s="8"/>
    </row>
    <row r="61" spans="1:22" s="1" customFormat="1" x14ac:dyDescent="0.2">
      <c r="A61" s="8"/>
      <c r="B61" s="8"/>
      <c r="C61" s="55">
        <v>8</v>
      </c>
      <c r="D61" s="55">
        <v>3.84</v>
      </c>
      <c r="E61" s="55">
        <v>2.39</v>
      </c>
      <c r="F61" s="55">
        <v>1.71</v>
      </c>
      <c r="G61" s="55">
        <v>1.23</v>
      </c>
      <c r="H61" s="55">
        <v>0.96</v>
      </c>
      <c r="I61" s="55">
        <v>0.79</v>
      </c>
      <c r="J61" s="55">
        <v>0.67</v>
      </c>
      <c r="K61" s="55">
        <v>0.61</v>
      </c>
      <c r="L61" s="10"/>
      <c r="M61" s="122"/>
      <c r="N61" s="123"/>
      <c r="O61" s="123"/>
      <c r="P61" s="132" t="s">
        <v>15</v>
      </c>
      <c r="Q61" s="132"/>
      <c r="R61" s="132"/>
      <c r="S61" s="133">
        <f>S58/S59</f>
        <v>6.2807881773399021E-2</v>
      </c>
      <c r="T61" s="133"/>
      <c r="U61" s="14"/>
      <c r="V61" s="8"/>
    </row>
    <row r="62" spans="1:22" s="1" customFormat="1" x14ac:dyDescent="0.2">
      <c r="A62" s="8"/>
      <c r="B62" s="8"/>
      <c r="C62" s="55">
        <v>5.18</v>
      </c>
      <c r="D62" s="55">
        <v>3.14</v>
      </c>
      <c r="E62" s="55">
        <v>2.15</v>
      </c>
      <c r="F62" s="55">
        <v>1.55</v>
      </c>
      <c r="G62" s="55">
        <v>1.1599999999999999</v>
      </c>
      <c r="H62" s="55">
        <v>0.91</v>
      </c>
      <c r="I62" s="55">
        <v>0.76</v>
      </c>
      <c r="J62" s="55">
        <v>0.65</v>
      </c>
      <c r="K62" s="55">
        <v>0.62</v>
      </c>
      <c r="L62" s="10"/>
      <c r="M62" s="124" t="s">
        <v>13</v>
      </c>
      <c r="N62" s="125"/>
      <c r="O62" s="125"/>
      <c r="P62" s="125"/>
      <c r="Q62" s="125"/>
      <c r="R62" s="125"/>
      <c r="S62" s="133">
        <f>(COUNTIF(C56:K62,"&gt;2")/COUNT(C56:K62))*100</f>
        <v>31.746031746031743</v>
      </c>
      <c r="T62" s="133"/>
      <c r="U62" s="14" t="s">
        <v>5</v>
      </c>
      <c r="V62" s="8"/>
    </row>
    <row r="63" spans="1:22" s="1" customFormat="1" x14ac:dyDescent="0.2">
      <c r="A63" s="115" t="s">
        <v>12</v>
      </c>
      <c r="B63" s="115"/>
      <c r="C63" s="58">
        <f>AVERAGE(C56:C62)</f>
        <v>5.4357142857142851</v>
      </c>
      <c r="D63" s="58">
        <f t="shared" ref="D63" si="19">AVERAGE(D56:D62)</f>
        <v>3.402857142857143</v>
      </c>
      <c r="E63" s="58">
        <f t="shared" ref="E63" si="20">AVERAGE(E56:E62)</f>
        <v>2.378571428571429</v>
      </c>
      <c r="F63" s="58">
        <f t="shared" ref="F63" si="21">AVERAGE(F56:F62)</f>
        <v>1.7171428571428571</v>
      </c>
      <c r="G63" s="58">
        <f t="shared" ref="G63" si="22">AVERAGE(G56:G62)</f>
        <v>1.2571428571428573</v>
      </c>
      <c r="H63" s="58">
        <f t="shared" ref="H63" si="23">AVERAGE(H56:H62)</f>
        <v>0.97999999999999987</v>
      </c>
      <c r="I63" s="58">
        <f t="shared" ref="I63" si="24">AVERAGE(I56:I62)</f>
        <v>0.80857142857142861</v>
      </c>
      <c r="J63" s="58">
        <f t="shared" ref="J63" si="25">AVERAGE(J56:J62)</f>
        <v>0.69000000000000017</v>
      </c>
      <c r="K63" s="58">
        <f t="shared" ref="K63" si="26">AVERAGE(K56:K62)</f>
        <v>0.62571428571428567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A17:B17"/>
    <mergeCell ref="N17:U17"/>
    <mergeCell ref="N18:P18"/>
    <mergeCell ref="Q18:S18"/>
    <mergeCell ref="T18:U18"/>
    <mergeCell ref="A18:D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A63:B63"/>
    <mergeCell ref="M60:O61"/>
    <mergeCell ref="P60:R60"/>
    <mergeCell ref="S60:T60"/>
    <mergeCell ref="P61:R61"/>
    <mergeCell ref="S61:T61"/>
    <mergeCell ref="M62:R62"/>
    <mergeCell ref="S62:T62"/>
  </mergeCells>
  <conditionalFormatting sqref="C20:K26">
    <cfRule type="colorScale" priority="1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38:K44">
    <cfRule type="colorScale" priority="3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47:K53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9"/>
  <sheetViews>
    <sheetView topLeftCell="A25" zoomScaleNormal="100" zoomScaleSheetLayoutView="100" zoomScalePageLayoutView="70" workbookViewId="0">
      <selection activeCell="C47" sqref="A1:XFD1048576"/>
    </sheetView>
  </sheetViews>
  <sheetFormatPr defaultColWidth="0" defaultRowHeight="11.25" customHeight="1" zeroHeight="1" x14ac:dyDescent="0.2"/>
  <cols>
    <col min="1" max="1" width="6.42578125" style="5" customWidth="1"/>
    <col min="2" max="2" width="1" style="5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4" customWidth="1"/>
    <col min="23" max="23" width="0" style="4" hidden="1" customWidth="1"/>
    <col min="24" max="16384" width="9.140625" style="4" hidden="1"/>
  </cols>
  <sheetData>
    <row r="1" spans="3:22" x14ac:dyDescent="0.2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3:22" x14ac:dyDescent="0.2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3:22" x14ac:dyDescent="0.2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3:22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3:22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3:22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3:22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3:22" x14ac:dyDescent="0.2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3:22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3:22" x14ac:dyDescent="0.2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3:22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3:22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3:22" x14ac:dyDescent="0.2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3:22" x14ac:dyDescent="0.2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3:22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3:22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17"/>
      <c r="B17" s="117"/>
      <c r="C17" s="42">
        <v>0.5</v>
      </c>
      <c r="D17" s="43">
        <f t="shared" ref="D17:K17" si="0">C17+$E$18</f>
        <v>1</v>
      </c>
      <c r="E17" s="43">
        <f t="shared" si="0"/>
        <v>1.5</v>
      </c>
      <c r="F17" s="43">
        <f t="shared" si="0"/>
        <v>2</v>
      </c>
      <c r="G17" s="43">
        <f t="shared" si="0"/>
        <v>2.5</v>
      </c>
      <c r="H17" s="43">
        <f t="shared" si="0"/>
        <v>3</v>
      </c>
      <c r="I17" s="43">
        <f t="shared" si="0"/>
        <v>3.5</v>
      </c>
      <c r="J17" s="43">
        <f t="shared" si="0"/>
        <v>4</v>
      </c>
      <c r="K17" s="43">
        <f t="shared" si="0"/>
        <v>4.5</v>
      </c>
      <c r="L17" s="30" t="s">
        <v>26</v>
      </c>
      <c r="M17" s="23" t="s">
        <v>17</v>
      </c>
      <c r="N17" s="116" t="s">
        <v>50</v>
      </c>
      <c r="O17" s="116"/>
      <c r="P17" s="116"/>
      <c r="Q17" s="116"/>
      <c r="R17" s="116"/>
      <c r="S17" s="116"/>
      <c r="T17" s="116"/>
      <c r="U17" s="116"/>
      <c r="V17" s="8"/>
    </row>
    <row r="18" spans="1:23" s="1" customFormat="1" x14ac:dyDescent="0.2">
      <c r="A18" s="138" t="s">
        <v>24</v>
      </c>
      <c r="B18" s="138"/>
      <c r="C18" s="138"/>
      <c r="D18" s="138"/>
      <c r="E18" s="37">
        <v>0.5</v>
      </c>
      <c r="F18" s="19" t="s">
        <v>21</v>
      </c>
      <c r="G18" s="19"/>
      <c r="H18" s="19"/>
      <c r="I18" s="19"/>
      <c r="J18" s="19"/>
      <c r="K18" s="19"/>
      <c r="L18" s="19"/>
      <c r="M18" s="29" t="s">
        <v>22</v>
      </c>
      <c r="N18" s="116" t="s">
        <v>19</v>
      </c>
      <c r="O18" s="116"/>
      <c r="P18" s="116"/>
      <c r="Q18" s="119" t="s">
        <v>23</v>
      </c>
      <c r="R18" s="119"/>
      <c r="S18" s="119"/>
      <c r="T18" s="116" t="s">
        <v>20</v>
      </c>
      <c r="U18" s="116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56">
        <v>3.88</v>
      </c>
      <c r="D20" s="56">
        <v>3.17</v>
      </c>
      <c r="E20" s="56">
        <v>1.95</v>
      </c>
      <c r="F20" s="56">
        <v>1.28</v>
      </c>
      <c r="G20" s="56">
        <v>0.9</v>
      </c>
      <c r="H20" s="56">
        <v>0.67</v>
      </c>
      <c r="I20" s="56">
        <v>0.55000000000000004</v>
      </c>
      <c r="J20" s="56">
        <v>0.45</v>
      </c>
      <c r="K20" s="56">
        <v>0.43</v>
      </c>
      <c r="L20" s="10"/>
      <c r="M20" s="120" t="s">
        <v>11</v>
      </c>
      <c r="N20" s="121"/>
      <c r="O20" s="121"/>
      <c r="P20" s="128" t="s">
        <v>6</v>
      </c>
      <c r="Q20" s="128"/>
      <c r="R20" s="128"/>
      <c r="S20" s="129">
        <f>AVERAGE(C20:K26)</f>
        <v>1.5384126984126991</v>
      </c>
      <c r="T20" s="129"/>
      <c r="U20" s="11" t="s">
        <v>5</v>
      </c>
      <c r="V20" s="8"/>
    </row>
    <row r="21" spans="1:23" s="1" customFormat="1" ht="12.75" x14ac:dyDescent="0.2">
      <c r="A21" s="12"/>
      <c r="B21" s="18"/>
      <c r="C21" s="56">
        <v>9.25</v>
      </c>
      <c r="D21" s="56">
        <v>4.18</v>
      </c>
      <c r="E21" s="56">
        <v>2.2200000000000002</v>
      </c>
      <c r="F21" s="56">
        <v>1.33</v>
      </c>
      <c r="G21" s="56">
        <v>0.94</v>
      </c>
      <c r="H21" s="56">
        <v>0.69</v>
      </c>
      <c r="I21" s="56">
        <v>0.56000000000000005</v>
      </c>
      <c r="J21" s="56">
        <v>0.47</v>
      </c>
      <c r="K21" s="56">
        <v>0.42</v>
      </c>
      <c r="L21" s="10"/>
      <c r="M21" s="126"/>
      <c r="N21" s="127"/>
      <c r="O21" s="127"/>
      <c r="P21" s="130" t="s">
        <v>9</v>
      </c>
      <c r="Q21" s="130"/>
      <c r="R21" s="130"/>
      <c r="S21" s="131">
        <f>MEDIAN(C20:K26)</f>
        <v>0.9</v>
      </c>
      <c r="T21" s="131"/>
      <c r="U21" s="13" t="s">
        <v>5</v>
      </c>
      <c r="V21" s="8"/>
    </row>
    <row r="22" spans="1:23" s="1" customFormat="1" ht="12.75" x14ac:dyDescent="0.2">
      <c r="A22" s="12"/>
      <c r="B22" s="18"/>
      <c r="C22" s="56">
        <v>7.59</v>
      </c>
      <c r="D22" s="56">
        <v>3.64</v>
      </c>
      <c r="E22" s="56">
        <v>2.06</v>
      </c>
      <c r="F22" s="56">
        <v>1.32</v>
      </c>
      <c r="G22" s="56">
        <v>0.96</v>
      </c>
      <c r="H22" s="56">
        <v>0.74</v>
      </c>
      <c r="I22" s="56">
        <v>0.6</v>
      </c>
      <c r="J22" s="56">
        <v>0.49</v>
      </c>
      <c r="K22" s="56">
        <v>0.42</v>
      </c>
      <c r="L22" s="10"/>
      <c r="M22" s="126"/>
      <c r="N22" s="127"/>
      <c r="O22" s="127"/>
      <c r="P22" s="130" t="s">
        <v>10</v>
      </c>
      <c r="Q22" s="130"/>
      <c r="R22" s="130"/>
      <c r="S22" s="131">
        <f>SMALL(C20:K26,1)</f>
        <v>0.35</v>
      </c>
      <c r="T22" s="131"/>
      <c r="U22" s="13" t="s">
        <v>5</v>
      </c>
      <c r="V22" s="8"/>
    </row>
    <row r="23" spans="1:23" s="1" customFormat="1" ht="12.75" x14ac:dyDescent="0.2">
      <c r="A23" s="12"/>
      <c r="B23" s="18"/>
      <c r="C23" s="56">
        <v>0.59</v>
      </c>
      <c r="D23" s="56">
        <v>1.88</v>
      </c>
      <c r="E23" s="56">
        <v>1.73</v>
      </c>
      <c r="F23" s="56">
        <v>1.32</v>
      </c>
      <c r="G23" s="56">
        <v>0.99</v>
      </c>
      <c r="H23" s="56">
        <v>0.75</v>
      </c>
      <c r="I23" s="56">
        <v>0.59</v>
      </c>
      <c r="J23" s="56">
        <v>0.49</v>
      </c>
      <c r="K23" s="56">
        <v>0.44</v>
      </c>
      <c r="L23" s="10"/>
      <c r="M23" s="126"/>
      <c r="N23" s="127"/>
      <c r="O23" s="127"/>
      <c r="P23" s="130" t="s">
        <v>8</v>
      </c>
      <c r="Q23" s="130"/>
      <c r="R23" s="130"/>
      <c r="S23" s="131">
        <f>LARGE(C20:K26,1)</f>
        <v>9.25</v>
      </c>
      <c r="T23" s="131"/>
      <c r="U23" s="13" t="s">
        <v>5</v>
      </c>
      <c r="V23" s="8"/>
    </row>
    <row r="24" spans="1:23" s="1" customFormat="1" ht="12.75" x14ac:dyDescent="0.2">
      <c r="A24" s="12"/>
      <c r="B24" s="18"/>
      <c r="C24" s="56">
        <v>0.82</v>
      </c>
      <c r="D24" s="56">
        <v>1.82</v>
      </c>
      <c r="E24" s="56">
        <v>1.59</v>
      </c>
      <c r="F24" s="56">
        <v>1.27</v>
      </c>
      <c r="G24" s="56">
        <v>0.98</v>
      </c>
      <c r="H24" s="56">
        <v>0.74</v>
      </c>
      <c r="I24" s="56">
        <v>0.59</v>
      </c>
      <c r="J24" s="56">
        <v>0.48</v>
      </c>
      <c r="K24" s="56">
        <v>0.45</v>
      </c>
      <c r="L24" s="10"/>
      <c r="M24" s="120" t="s">
        <v>7</v>
      </c>
      <c r="N24" s="121"/>
      <c r="O24" s="121"/>
      <c r="P24" s="128" t="s">
        <v>14</v>
      </c>
      <c r="Q24" s="128"/>
      <c r="R24" s="128"/>
      <c r="S24" s="129">
        <f>S22/S20</f>
        <v>0.22750722245150629</v>
      </c>
      <c r="T24" s="129"/>
      <c r="U24" s="11"/>
      <c r="V24" s="8"/>
    </row>
    <row r="25" spans="1:23" s="1" customFormat="1" x14ac:dyDescent="0.2">
      <c r="A25" s="8"/>
      <c r="B25" s="8"/>
      <c r="C25" s="56">
        <v>5.19</v>
      </c>
      <c r="D25" s="56">
        <v>2.52</v>
      </c>
      <c r="E25" s="56">
        <v>1.74</v>
      </c>
      <c r="F25" s="56">
        <v>1.23</v>
      </c>
      <c r="G25" s="56">
        <v>0.94</v>
      </c>
      <c r="H25" s="56">
        <v>0.7</v>
      </c>
      <c r="I25" s="56">
        <v>0.56000000000000005</v>
      </c>
      <c r="J25" s="56">
        <v>0.46</v>
      </c>
      <c r="K25" s="56">
        <v>0.43</v>
      </c>
      <c r="L25" s="10"/>
      <c r="M25" s="122"/>
      <c r="N25" s="123"/>
      <c r="O25" s="123"/>
      <c r="P25" s="132" t="s">
        <v>15</v>
      </c>
      <c r="Q25" s="132"/>
      <c r="R25" s="132"/>
      <c r="S25" s="133">
        <f>S22/S23</f>
        <v>3.7837837837837833E-2</v>
      </c>
      <c r="T25" s="133"/>
      <c r="U25" s="14"/>
      <c r="V25" s="8"/>
    </row>
    <row r="26" spans="1:23" s="1" customFormat="1" x14ac:dyDescent="0.2">
      <c r="A26" s="8"/>
      <c r="B26" s="8"/>
      <c r="C26" s="57">
        <v>5.87</v>
      </c>
      <c r="D26" s="57">
        <v>2.79</v>
      </c>
      <c r="E26" s="57">
        <v>1.71</v>
      </c>
      <c r="F26" s="57">
        <v>1.21</v>
      </c>
      <c r="G26" s="57">
        <v>0.89</v>
      </c>
      <c r="H26" s="57">
        <v>0.68</v>
      </c>
      <c r="I26" s="57">
        <v>0.54</v>
      </c>
      <c r="J26" s="57">
        <v>0.43</v>
      </c>
      <c r="K26" s="57">
        <v>0.35</v>
      </c>
      <c r="L26" s="10"/>
      <c r="M26" s="124" t="s">
        <v>13</v>
      </c>
      <c r="N26" s="125"/>
      <c r="O26" s="125"/>
      <c r="P26" s="125"/>
      <c r="Q26" s="125"/>
      <c r="R26" s="125"/>
      <c r="S26" s="133">
        <f>(COUNTIF(C20:K26,"&gt;2")/COUNT(C20:K26))*100</f>
        <v>19.047619047619047</v>
      </c>
      <c r="T26" s="133"/>
      <c r="U26" s="14" t="s">
        <v>5</v>
      </c>
      <c r="V26" s="8"/>
    </row>
    <row r="27" spans="1:23" s="1" customFormat="1" x14ac:dyDescent="0.2">
      <c r="A27" s="115" t="s">
        <v>12</v>
      </c>
      <c r="B27" s="115"/>
      <c r="C27" s="54">
        <f>AVERAGE(C20:C26)</f>
        <v>4.7414285714285711</v>
      </c>
      <c r="D27" s="54">
        <f t="shared" ref="D27:K27" si="1">AVERAGE(D20:D26)</f>
        <v>2.8571428571428572</v>
      </c>
      <c r="E27" s="54">
        <f t="shared" si="1"/>
        <v>1.8571428571428572</v>
      </c>
      <c r="F27" s="54">
        <f t="shared" si="1"/>
        <v>1.28</v>
      </c>
      <c r="G27" s="54">
        <f t="shared" si="1"/>
        <v>0.94285714285714273</v>
      </c>
      <c r="H27" s="54">
        <f t="shared" si="1"/>
        <v>0.71</v>
      </c>
      <c r="I27" s="54">
        <f t="shared" si="1"/>
        <v>0.56999999999999995</v>
      </c>
      <c r="J27" s="54">
        <f t="shared" si="1"/>
        <v>0.46714285714285714</v>
      </c>
      <c r="K27" s="54">
        <f t="shared" si="1"/>
        <v>0.42000000000000004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15"/>
      <c r="M28" s="8"/>
      <c r="N28" s="8"/>
      <c r="O28" s="8"/>
      <c r="P28" s="8"/>
      <c r="Q28" s="8"/>
      <c r="R28" s="8"/>
      <c r="S28" s="7"/>
      <c r="T28" s="7"/>
      <c r="U28" s="8"/>
      <c r="V28" s="8"/>
      <c r="W28" s="2"/>
    </row>
    <row r="29" spans="1:23" s="1" customFormat="1" x14ac:dyDescent="0.2">
      <c r="A29" s="9" t="s">
        <v>1</v>
      </c>
      <c r="B29" s="16"/>
      <c r="C29" s="56">
        <v>2.85</v>
      </c>
      <c r="D29" s="56">
        <v>2.35</v>
      </c>
      <c r="E29" s="56">
        <v>1.62</v>
      </c>
      <c r="F29" s="56">
        <v>1.18</v>
      </c>
      <c r="G29" s="56">
        <v>0.89</v>
      </c>
      <c r="H29" s="56">
        <v>0.68</v>
      </c>
      <c r="I29" s="56">
        <v>0.56999999999999995</v>
      </c>
      <c r="J29" s="56">
        <v>0.47</v>
      </c>
      <c r="K29" s="56">
        <v>0.45</v>
      </c>
      <c r="L29" s="10"/>
      <c r="M29" s="120" t="s">
        <v>11</v>
      </c>
      <c r="N29" s="121"/>
      <c r="O29" s="121"/>
      <c r="P29" s="128" t="s">
        <v>6</v>
      </c>
      <c r="Q29" s="128"/>
      <c r="R29" s="128"/>
      <c r="S29" s="129">
        <f>AVERAGE(C29:K35)</f>
        <v>1.5515873015873012</v>
      </c>
      <c r="T29" s="129"/>
      <c r="U29" s="11" t="s">
        <v>5</v>
      </c>
      <c r="V29" s="8"/>
    </row>
    <row r="30" spans="1:23" s="1" customFormat="1" ht="12.75" x14ac:dyDescent="0.2">
      <c r="A30" s="12"/>
      <c r="B30" s="18"/>
      <c r="C30" s="56">
        <v>6.05</v>
      </c>
      <c r="D30" s="56">
        <v>2.77</v>
      </c>
      <c r="E30" s="56">
        <v>1.78</v>
      </c>
      <c r="F30" s="56">
        <v>1.23</v>
      </c>
      <c r="G30" s="56">
        <v>0.95</v>
      </c>
      <c r="H30" s="56">
        <v>0.72</v>
      </c>
      <c r="I30" s="56">
        <v>0.59</v>
      </c>
      <c r="J30" s="56">
        <v>0.5</v>
      </c>
      <c r="K30" s="56">
        <v>0.45</v>
      </c>
      <c r="L30" s="10"/>
      <c r="M30" s="126"/>
      <c r="N30" s="127"/>
      <c r="O30" s="127"/>
      <c r="P30" s="130" t="s">
        <v>9</v>
      </c>
      <c r="Q30" s="130"/>
      <c r="R30" s="130"/>
      <c r="S30" s="131">
        <f>MEDIAN(C29:K35)</f>
        <v>0.97</v>
      </c>
      <c r="T30" s="131"/>
      <c r="U30" s="13" t="s">
        <v>5</v>
      </c>
      <c r="V30" s="8"/>
    </row>
    <row r="31" spans="1:23" s="1" customFormat="1" ht="12.75" x14ac:dyDescent="0.2">
      <c r="A31" s="12"/>
      <c r="B31" s="18"/>
      <c r="C31" s="56">
        <v>4.45</v>
      </c>
      <c r="D31" s="56">
        <v>2.2999999999999998</v>
      </c>
      <c r="E31" s="56">
        <v>1.67</v>
      </c>
      <c r="F31" s="56">
        <v>1.26</v>
      </c>
      <c r="G31" s="56">
        <v>0.97</v>
      </c>
      <c r="H31" s="56">
        <v>0.76</v>
      </c>
      <c r="I31" s="56">
        <v>0.63</v>
      </c>
      <c r="J31" s="56">
        <v>0.53</v>
      </c>
      <c r="K31" s="56">
        <v>0.46</v>
      </c>
      <c r="L31" s="10"/>
      <c r="M31" s="126"/>
      <c r="N31" s="127"/>
      <c r="O31" s="127"/>
      <c r="P31" s="130" t="s">
        <v>10</v>
      </c>
      <c r="Q31" s="130"/>
      <c r="R31" s="130"/>
      <c r="S31" s="131">
        <f>SMALL(C29:K35,1)</f>
        <v>0.4</v>
      </c>
      <c r="T31" s="131"/>
      <c r="U31" s="13" t="s">
        <v>5</v>
      </c>
      <c r="V31" s="8"/>
    </row>
    <row r="32" spans="1:23" s="1" customFormat="1" ht="12.75" x14ac:dyDescent="0.2">
      <c r="A32" s="12"/>
      <c r="B32" s="18"/>
      <c r="C32" s="56">
        <v>0.62</v>
      </c>
      <c r="D32" s="56">
        <v>1.47</v>
      </c>
      <c r="E32" s="56">
        <v>1.62</v>
      </c>
      <c r="F32" s="56">
        <v>1.34</v>
      </c>
      <c r="G32" s="56">
        <v>1.04</v>
      </c>
      <c r="H32" s="56">
        <v>0.78</v>
      </c>
      <c r="I32" s="56">
        <v>0.64</v>
      </c>
      <c r="J32" s="56">
        <v>0.54</v>
      </c>
      <c r="K32" s="56">
        <v>0.48</v>
      </c>
      <c r="L32" s="10"/>
      <c r="M32" s="126"/>
      <c r="N32" s="127"/>
      <c r="O32" s="127"/>
      <c r="P32" s="130" t="s">
        <v>8</v>
      </c>
      <c r="Q32" s="130"/>
      <c r="R32" s="130"/>
      <c r="S32" s="131">
        <f>LARGE(C29:K35,1)</f>
        <v>8.73</v>
      </c>
      <c r="T32" s="131"/>
      <c r="U32" s="13" t="s">
        <v>5</v>
      </c>
      <c r="V32" s="8"/>
    </row>
    <row r="33" spans="1:22" s="1" customFormat="1" ht="12.75" x14ac:dyDescent="0.2">
      <c r="A33" s="12"/>
      <c r="B33" s="18"/>
      <c r="C33" s="56">
        <v>1.1399999999999999</v>
      </c>
      <c r="D33" s="56">
        <v>2.67</v>
      </c>
      <c r="E33" s="56">
        <v>1.89</v>
      </c>
      <c r="F33" s="56">
        <v>1.36</v>
      </c>
      <c r="G33" s="56">
        <v>1.05</v>
      </c>
      <c r="H33" s="56">
        <v>0.8</v>
      </c>
      <c r="I33" s="56">
        <v>0.64</v>
      </c>
      <c r="J33" s="56">
        <v>0.53</v>
      </c>
      <c r="K33" s="56">
        <v>0.51</v>
      </c>
      <c r="L33" s="10"/>
      <c r="M33" s="120" t="s">
        <v>7</v>
      </c>
      <c r="N33" s="121"/>
      <c r="O33" s="121"/>
      <c r="P33" s="128" t="s">
        <v>14</v>
      </c>
      <c r="Q33" s="128"/>
      <c r="R33" s="128"/>
      <c r="S33" s="129">
        <f>S31/S29</f>
        <v>0.2578005115089515</v>
      </c>
      <c r="T33" s="129"/>
      <c r="U33" s="11"/>
      <c r="V33" s="8"/>
    </row>
    <row r="34" spans="1:22" s="1" customFormat="1" x14ac:dyDescent="0.2">
      <c r="A34" s="8"/>
      <c r="B34" s="8"/>
      <c r="C34" s="56">
        <v>8.73</v>
      </c>
      <c r="D34" s="56">
        <v>4.04</v>
      </c>
      <c r="E34" s="56">
        <v>2.27</v>
      </c>
      <c r="F34" s="56">
        <v>1.43</v>
      </c>
      <c r="G34" s="56">
        <v>1</v>
      </c>
      <c r="H34" s="56">
        <v>0.77</v>
      </c>
      <c r="I34" s="56">
        <v>0.61</v>
      </c>
      <c r="J34" s="56">
        <v>0.52</v>
      </c>
      <c r="K34" s="56">
        <v>0.49</v>
      </c>
      <c r="L34" s="10"/>
      <c r="M34" s="122"/>
      <c r="N34" s="123"/>
      <c r="O34" s="123"/>
      <c r="P34" s="132" t="s">
        <v>15</v>
      </c>
      <c r="Q34" s="132"/>
      <c r="R34" s="132"/>
      <c r="S34" s="133">
        <f>S31/S32</f>
        <v>4.5819014891179843E-2</v>
      </c>
      <c r="T34" s="133"/>
      <c r="U34" s="14"/>
      <c r="V34" s="8"/>
    </row>
    <row r="35" spans="1:22" s="1" customFormat="1" x14ac:dyDescent="0.2">
      <c r="A35" s="8"/>
      <c r="B35" s="8"/>
      <c r="C35" s="57">
        <v>8.6199999999999992</v>
      </c>
      <c r="D35" s="57">
        <v>4.16</v>
      </c>
      <c r="E35" s="57">
        <v>2.2200000000000002</v>
      </c>
      <c r="F35" s="57">
        <v>1.41</v>
      </c>
      <c r="G35" s="57">
        <v>0.99</v>
      </c>
      <c r="H35" s="57">
        <v>0.75</v>
      </c>
      <c r="I35" s="57">
        <v>0.6</v>
      </c>
      <c r="J35" s="57">
        <v>0.49</v>
      </c>
      <c r="K35" s="57">
        <v>0.4</v>
      </c>
      <c r="L35" s="10"/>
      <c r="M35" s="124" t="s">
        <v>13</v>
      </c>
      <c r="N35" s="125"/>
      <c r="O35" s="125"/>
      <c r="P35" s="125"/>
      <c r="Q35" s="125"/>
      <c r="R35" s="125"/>
      <c r="S35" s="133">
        <f>(COUNTIF(C29:K35,"&gt;2")/COUNT(C29:K35))*100</f>
        <v>20.634920634920633</v>
      </c>
      <c r="T35" s="133"/>
      <c r="U35" s="14" t="s">
        <v>5</v>
      </c>
      <c r="V35" s="8"/>
    </row>
    <row r="36" spans="1:22" s="1" customFormat="1" x14ac:dyDescent="0.2">
      <c r="A36" s="115" t="s">
        <v>12</v>
      </c>
      <c r="B36" s="115"/>
      <c r="C36" s="54">
        <f>AVERAGE(C29:C35)</f>
        <v>4.637142857142857</v>
      </c>
      <c r="D36" s="54">
        <f t="shared" ref="D36" si="2">AVERAGE(D29:D35)</f>
        <v>2.822857142857143</v>
      </c>
      <c r="E36" s="54">
        <f t="shared" ref="E36" si="3">AVERAGE(E29:E35)</f>
        <v>1.8671428571428572</v>
      </c>
      <c r="F36" s="54">
        <f t="shared" ref="F36" si="4">AVERAGE(F29:F35)</f>
        <v>1.3157142857142856</v>
      </c>
      <c r="G36" s="54">
        <f t="shared" ref="G36" si="5">AVERAGE(G29:G35)</f>
        <v>0.98428571428571421</v>
      </c>
      <c r="H36" s="54">
        <f t="shared" ref="H36" si="6">AVERAGE(H29:H35)</f>
        <v>0.75142857142857145</v>
      </c>
      <c r="I36" s="54">
        <f t="shared" ref="I36" si="7">AVERAGE(I29:I35)</f>
        <v>0.61142857142857143</v>
      </c>
      <c r="J36" s="54">
        <f t="shared" ref="J36" si="8">AVERAGE(J29:J35)</f>
        <v>0.51142857142857145</v>
      </c>
      <c r="K36" s="54">
        <f t="shared" ref="K36" si="9">AVERAGE(K29:K35)</f>
        <v>0.4628571428571428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15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6">
        <v>4.92</v>
      </c>
      <c r="D38" s="56">
        <v>3.36</v>
      </c>
      <c r="E38" s="56">
        <v>2.14</v>
      </c>
      <c r="F38" s="56">
        <v>1.41</v>
      </c>
      <c r="G38" s="56">
        <v>1.03</v>
      </c>
      <c r="H38" s="56">
        <v>0.8</v>
      </c>
      <c r="I38" s="56">
        <v>0.66</v>
      </c>
      <c r="J38" s="56">
        <v>0.56000000000000005</v>
      </c>
      <c r="K38" s="56">
        <v>0.53</v>
      </c>
      <c r="L38" s="10"/>
      <c r="M38" s="120" t="s">
        <v>11</v>
      </c>
      <c r="N38" s="121"/>
      <c r="O38" s="121"/>
      <c r="P38" s="128" t="s">
        <v>6</v>
      </c>
      <c r="Q38" s="128"/>
      <c r="R38" s="128"/>
      <c r="S38" s="129">
        <f>AVERAGE(C38:K44)</f>
        <v>1.6909523809523808</v>
      </c>
      <c r="T38" s="129"/>
      <c r="U38" s="11" t="s">
        <v>5</v>
      </c>
      <c r="V38" s="8"/>
    </row>
    <row r="39" spans="1:22" s="1" customFormat="1" ht="12.75" x14ac:dyDescent="0.2">
      <c r="A39" s="12"/>
      <c r="B39" s="18"/>
      <c r="C39" s="56">
        <v>9.1999999999999993</v>
      </c>
      <c r="D39" s="56">
        <v>4.28</v>
      </c>
      <c r="E39" s="56">
        <v>2.34</v>
      </c>
      <c r="F39" s="56">
        <v>1.45</v>
      </c>
      <c r="G39" s="56">
        <v>1.08</v>
      </c>
      <c r="H39" s="56">
        <v>0.82</v>
      </c>
      <c r="I39" s="56">
        <v>0.68</v>
      </c>
      <c r="J39" s="56">
        <v>0.57999999999999996</v>
      </c>
      <c r="K39" s="56">
        <v>0.54</v>
      </c>
      <c r="L39" s="10"/>
      <c r="M39" s="126"/>
      <c r="N39" s="127"/>
      <c r="O39" s="127"/>
      <c r="P39" s="130" t="s">
        <v>9</v>
      </c>
      <c r="Q39" s="130"/>
      <c r="R39" s="130"/>
      <c r="S39" s="131">
        <f>MEDIAN(C38:K44)</f>
        <v>1.08</v>
      </c>
      <c r="T39" s="131"/>
      <c r="U39" s="13" t="s">
        <v>5</v>
      </c>
      <c r="V39" s="8"/>
    </row>
    <row r="40" spans="1:22" s="1" customFormat="1" ht="12.75" x14ac:dyDescent="0.2">
      <c r="A40" s="12"/>
      <c r="B40" s="18"/>
      <c r="C40" s="56">
        <v>7.51</v>
      </c>
      <c r="D40" s="56">
        <v>3.83</v>
      </c>
      <c r="E40" s="56">
        <v>2.2000000000000002</v>
      </c>
      <c r="F40" s="56">
        <v>1.49</v>
      </c>
      <c r="G40" s="56">
        <v>1.1100000000000001</v>
      </c>
      <c r="H40" s="56">
        <v>0.87</v>
      </c>
      <c r="I40" s="56">
        <v>0.72</v>
      </c>
      <c r="J40" s="56">
        <v>0.6</v>
      </c>
      <c r="K40" s="56">
        <v>0.53</v>
      </c>
      <c r="L40" s="10"/>
      <c r="M40" s="126"/>
      <c r="N40" s="127"/>
      <c r="O40" s="127"/>
      <c r="P40" s="130" t="s">
        <v>10</v>
      </c>
      <c r="Q40" s="130"/>
      <c r="R40" s="130"/>
      <c r="S40" s="131">
        <f>SMALL(C38:K44,1)</f>
        <v>0.44</v>
      </c>
      <c r="T40" s="131"/>
      <c r="U40" s="13" t="s">
        <v>5</v>
      </c>
      <c r="V40" s="8"/>
    </row>
    <row r="41" spans="1:22" s="1" customFormat="1" ht="12.75" x14ac:dyDescent="0.2">
      <c r="A41" s="12"/>
      <c r="B41" s="18"/>
      <c r="C41" s="56">
        <v>1.0900000000000001</v>
      </c>
      <c r="D41" s="56">
        <v>2.4</v>
      </c>
      <c r="E41" s="56">
        <v>1.99</v>
      </c>
      <c r="F41" s="56">
        <v>1.48</v>
      </c>
      <c r="G41" s="56">
        <v>1.1299999999999999</v>
      </c>
      <c r="H41" s="56">
        <v>0.87</v>
      </c>
      <c r="I41" s="56">
        <v>0.71</v>
      </c>
      <c r="J41" s="56">
        <v>0.61</v>
      </c>
      <c r="K41" s="56">
        <v>0.54</v>
      </c>
      <c r="L41" s="10"/>
      <c r="M41" s="126"/>
      <c r="N41" s="127"/>
      <c r="O41" s="127"/>
      <c r="P41" s="130" t="s">
        <v>8</v>
      </c>
      <c r="Q41" s="130"/>
      <c r="R41" s="130"/>
      <c r="S41" s="131">
        <f>LARGE(C38:K44,1)</f>
        <v>9.1999999999999993</v>
      </c>
      <c r="T41" s="131"/>
      <c r="U41" s="13" t="s">
        <v>5</v>
      </c>
      <c r="V41" s="8"/>
    </row>
    <row r="42" spans="1:22" s="1" customFormat="1" ht="12.75" x14ac:dyDescent="0.2">
      <c r="A42" s="12"/>
      <c r="B42" s="18"/>
      <c r="C42" s="56">
        <v>1.46</v>
      </c>
      <c r="D42" s="56">
        <v>2.02</v>
      </c>
      <c r="E42" s="56">
        <v>1.78</v>
      </c>
      <c r="F42" s="56">
        <v>1.44</v>
      </c>
      <c r="G42" s="56">
        <v>1.1100000000000001</v>
      </c>
      <c r="H42" s="56">
        <v>0.86</v>
      </c>
      <c r="I42" s="56">
        <v>0.71</v>
      </c>
      <c r="J42" s="56">
        <v>0.6</v>
      </c>
      <c r="K42" s="56">
        <v>0.56999999999999995</v>
      </c>
      <c r="L42" s="10"/>
      <c r="M42" s="120" t="s">
        <v>7</v>
      </c>
      <c r="N42" s="121"/>
      <c r="O42" s="121"/>
      <c r="P42" s="128" t="s">
        <v>14</v>
      </c>
      <c r="Q42" s="128"/>
      <c r="R42" s="128"/>
      <c r="S42" s="129">
        <f>S40/S38</f>
        <v>0.26020839200225293</v>
      </c>
      <c r="T42" s="129"/>
      <c r="U42" s="11"/>
      <c r="V42" s="8"/>
    </row>
    <row r="43" spans="1:22" s="1" customFormat="1" x14ac:dyDescent="0.2">
      <c r="A43" s="8"/>
      <c r="B43" s="8"/>
      <c r="C43" s="56">
        <v>5.07</v>
      </c>
      <c r="D43" s="56">
        <v>2.64</v>
      </c>
      <c r="E43" s="56">
        <v>1.83</v>
      </c>
      <c r="F43" s="56">
        <v>1.37</v>
      </c>
      <c r="G43" s="56">
        <v>1.08</v>
      </c>
      <c r="H43" s="56">
        <v>0.83</v>
      </c>
      <c r="I43" s="56">
        <v>0.68</v>
      </c>
      <c r="J43" s="56">
        <v>0.57999999999999996</v>
      </c>
      <c r="K43" s="56">
        <v>0.54</v>
      </c>
      <c r="L43" s="10"/>
      <c r="M43" s="122"/>
      <c r="N43" s="123"/>
      <c r="O43" s="123"/>
      <c r="P43" s="132" t="s">
        <v>15</v>
      </c>
      <c r="Q43" s="132"/>
      <c r="R43" s="132"/>
      <c r="S43" s="133">
        <f>S40/S41</f>
        <v>4.7826086956521741E-2</v>
      </c>
      <c r="T43" s="133"/>
      <c r="U43" s="14"/>
      <c r="V43" s="8"/>
    </row>
    <row r="44" spans="1:22" s="1" customFormat="1" x14ac:dyDescent="0.2">
      <c r="A44" s="8"/>
      <c r="B44" s="8"/>
      <c r="C44" s="57">
        <v>5.79</v>
      </c>
      <c r="D44" s="57">
        <v>2.88</v>
      </c>
      <c r="E44" s="57">
        <v>1.84</v>
      </c>
      <c r="F44" s="57">
        <v>1.33</v>
      </c>
      <c r="G44" s="57">
        <v>1.02</v>
      </c>
      <c r="H44" s="57">
        <v>0.8</v>
      </c>
      <c r="I44" s="57">
        <v>0.66</v>
      </c>
      <c r="J44" s="57">
        <v>0.54</v>
      </c>
      <c r="K44" s="57">
        <v>0.44</v>
      </c>
      <c r="L44" s="10"/>
      <c r="M44" s="124" t="s">
        <v>13</v>
      </c>
      <c r="N44" s="125"/>
      <c r="O44" s="125"/>
      <c r="P44" s="125"/>
      <c r="Q44" s="125"/>
      <c r="R44" s="125"/>
      <c r="S44" s="133">
        <f>(COUNTIF(C38:K44,"&gt;2")/COUNT(C38:K44))*100</f>
        <v>23.809523809523807</v>
      </c>
      <c r="T44" s="133"/>
      <c r="U44" s="14" t="s">
        <v>5</v>
      </c>
      <c r="V44" s="8"/>
    </row>
    <row r="45" spans="1:22" s="1" customFormat="1" x14ac:dyDescent="0.2">
      <c r="A45" s="115" t="s">
        <v>12</v>
      </c>
      <c r="B45" s="115"/>
      <c r="C45" s="58">
        <f>AVERAGE(C38:C44)</f>
        <v>5.0057142857142853</v>
      </c>
      <c r="D45" s="58">
        <f t="shared" ref="D45" si="10">AVERAGE(D38:D44)</f>
        <v>3.0585714285714287</v>
      </c>
      <c r="E45" s="58">
        <f t="shared" ref="E45" si="11">AVERAGE(E38:E44)</f>
        <v>2.0171428571428569</v>
      </c>
      <c r="F45" s="58">
        <f t="shared" ref="F45" si="12">AVERAGE(F38:F44)</f>
        <v>1.4242857142857144</v>
      </c>
      <c r="G45" s="58">
        <f t="shared" ref="G45" si="13">AVERAGE(G38:G44)</f>
        <v>1.08</v>
      </c>
      <c r="H45" s="58">
        <f t="shared" ref="H45" si="14">AVERAGE(H38:H44)</f>
        <v>0.83571428571428574</v>
      </c>
      <c r="I45" s="58">
        <f t="shared" ref="I45" si="15">AVERAGE(I38:I44)</f>
        <v>0.68857142857142861</v>
      </c>
      <c r="J45" s="58">
        <f t="shared" ref="J45" si="16">AVERAGE(J38:J44)</f>
        <v>0.58142857142857152</v>
      </c>
      <c r="K45" s="58">
        <f t="shared" ref="K45" si="17">AVERAGE(K38:K44)</f>
        <v>0.52714285714285714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15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6">
        <v>3.43</v>
      </c>
      <c r="D47" s="56">
        <v>2.46</v>
      </c>
      <c r="E47" s="56">
        <v>1.74</v>
      </c>
      <c r="F47" s="56">
        <v>1.27</v>
      </c>
      <c r="G47" s="56">
        <v>0.98</v>
      </c>
      <c r="H47" s="56">
        <v>0.78</v>
      </c>
      <c r="I47" s="56">
        <v>0.66</v>
      </c>
      <c r="J47" s="56">
        <v>0.56000000000000005</v>
      </c>
      <c r="K47" s="56">
        <v>0.53</v>
      </c>
      <c r="L47" s="10"/>
      <c r="M47" s="120" t="s">
        <v>11</v>
      </c>
      <c r="N47" s="121"/>
      <c r="O47" s="121"/>
      <c r="P47" s="128" t="s">
        <v>6</v>
      </c>
      <c r="Q47" s="128"/>
      <c r="R47" s="128"/>
      <c r="S47" s="129">
        <f>AVERAGE(C47:K53)</f>
        <v>1.6647619047619042</v>
      </c>
      <c r="T47" s="129"/>
      <c r="U47" s="11" t="s">
        <v>5</v>
      </c>
      <c r="V47" s="8"/>
    </row>
    <row r="48" spans="1:22" s="1" customFormat="1" ht="12.75" x14ac:dyDescent="0.2">
      <c r="A48" s="12"/>
      <c r="B48" s="18"/>
      <c r="C48" s="56">
        <v>6</v>
      </c>
      <c r="D48" s="56">
        <v>2.84</v>
      </c>
      <c r="E48" s="56">
        <v>1.85</v>
      </c>
      <c r="F48" s="56">
        <v>1.3</v>
      </c>
      <c r="G48" s="56">
        <v>1.04</v>
      </c>
      <c r="H48" s="56">
        <v>0.81</v>
      </c>
      <c r="I48" s="56">
        <v>0.68</v>
      </c>
      <c r="J48" s="56">
        <v>0.57999999999999996</v>
      </c>
      <c r="K48" s="56">
        <v>0.54</v>
      </c>
      <c r="L48" s="10"/>
      <c r="M48" s="126"/>
      <c r="N48" s="127"/>
      <c r="O48" s="127"/>
      <c r="P48" s="130" t="s">
        <v>9</v>
      </c>
      <c r="Q48" s="130"/>
      <c r="R48" s="130"/>
      <c r="S48" s="131">
        <f>MEDIAN(C47:K53)</f>
        <v>1.07</v>
      </c>
      <c r="T48" s="131"/>
      <c r="U48" s="13" t="s">
        <v>5</v>
      </c>
      <c r="V48" s="8"/>
    </row>
    <row r="49" spans="1:22" s="1" customFormat="1" ht="12.75" x14ac:dyDescent="0.2">
      <c r="A49" s="12"/>
      <c r="B49" s="18"/>
      <c r="C49" s="56">
        <v>4.37</v>
      </c>
      <c r="D49" s="56">
        <v>2.46</v>
      </c>
      <c r="E49" s="56">
        <v>1.78</v>
      </c>
      <c r="F49" s="56">
        <v>1.4</v>
      </c>
      <c r="G49" s="56">
        <v>1.08</v>
      </c>
      <c r="H49" s="56">
        <v>0.86</v>
      </c>
      <c r="I49" s="56">
        <v>0.72</v>
      </c>
      <c r="J49" s="56">
        <v>0.61</v>
      </c>
      <c r="K49" s="56">
        <v>0.54</v>
      </c>
      <c r="L49" s="10"/>
      <c r="M49" s="126"/>
      <c r="N49" s="127"/>
      <c r="O49" s="127"/>
      <c r="P49" s="130" t="s">
        <v>10</v>
      </c>
      <c r="Q49" s="130"/>
      <c r="R49" s="130"/>
      <c r="S49" s="131">
        <f>SMALL(C47:K53,1)</f>
        <v>0.46</v>
      </c>
      <c r="T49" s="131"/>
      <c r="U49" s="13" t="s">
        <v>5</v>
      </c>
      <c r="V49" s="8"/>
    </row>
    <row r="50" spans="1:22" s="1" customFormat="1" ht="12.75" x14ac:dyDescent="0.2">
      <c r="A50" s="12"/>
      <c r="B50" s="18"/>
      <c r="C50" s="56">
        <v>0.91</v>
      </c>
      <c r="D50" s="56">
        <v>1.88</v>
      </c>
      <c r="E50" s="56">
        <v>1.87</v>
      </c>
      <c r="F50" s="56">
        <v>1.46</v>
      </c>
      <c r="G50" s="56">
        <v>1.1299999999999999</v>
      </c>
      <c r="H50" s="56">
        <v>0.87</v>
      </c>
      <c r="I50" s="56">
        <v>0.72</v>
      </c>
      <c r="J50" s="56">
        <v>0.62</v>
      </c>
      <c r="K50" s="56">
        <v>0.55000000000000004</v>
      </c>
      <c r="L50" s="10"/>
      <c r="M50" s="126"/>
      <c r="N50" s="127"/>
      <c r="O50" s="127"/>
      <c r="P50" s="130" t="s">
        <v>8</v>
      </c>
      <c r="Q50" s="130"/>
      <c r="R50" s="130"/>
      <c r="S50" s="131">
        <f>LARGE(C47:K53,1)</f>
        <v>8.56</v>
      </c>
      <c r="T50" s="131"/>
      <c r="U50" s="13" t="s">
        <v>5</v>
      </c>
      <c r="V50" s="8"/>
    </row>
    <row r="51" spans="1:22" s="1" customFormat="1" ht="12.75" x14ac:dyDescent="0.2">
      <c r="A51" s="12"/>
      <c r="B51" s="18"/>
      <c r="C51" s="56">
        <v>2.2999999999999998</v>
      </c>
      <c r="D51" s="56">
        <v>2.89</v>
      </c>
      <c r="E51" s="56">
        <v>2.0299999999999998</v>
      </c>
      <c r="F51" s="56">
        <v>1.48</v>
      </c>
      <c r="G51" s="56">
        <v>1.1399999999999999</v>
      </c>
      <c r="H51" s="56">
        <v>0.88</v>
      </c>
      <c r="I51" s="56">
        <v>0.73</v>
      </c>
      <c r="J51" s="56">
        <v>0.61</v>
      </c>
      <c r="K51" s="56">
        <v>0.59</v>
      </c>
      <c r="L51" s="10"/>
      <c r="M51" s="120" t="s">
        <v>7</v>
      </c>
      <c r="N51" s="121"/>
      <c r="O51" s="121"/>
      <c r="P51" s="128" t="s">
        <v>14</v>
      </c>
      <c r="Q51" s="128"/>
      <c r="R51" s="128"/>
      <c r="S51" s="129">
        <f>S49/S47</f>
        <v>0.27631578947368429</v>
      </c>
      <c r="T51" s="129"/>
      <c r="U51" s="11"/>
      <c r="V51" s="8"/>
    </row>
    <row r="52" spans="1:22" s="1" customFormat="1" x14ac:dyDescent="0.2">
      <c r="A52" s="8"/>
      <c r="B52" s="8"/>
      <c r="C52" s="56">
        <v>8.56</v>
      </c>
      <c r="D52" s="56">
        <v>4.1100000000000003</v>
      </c>
      <c r="E52" s="56">
        <v>2.2799999999999998</v>
      </c>
      <c r="F52" s="56">
        <v>1.49</v>
      </c>
      <c r="G52" s="56">
        <v>1.1100000000000001</v>
      </c>
      <c r="H52" s="56">
        <v>0.86</v>
      </c>
      <c r="I52" s="56">
        <v>0.7</v>
      </c>
      <c r="J52" s="56">
        <v>0.6</v>
      </c>
      <c r="K52" s="56">
        <v>0.56999999999999995</v>
      </c>
      <c r="L52" s="10"/>
      <c r="M52" s="122"/>
      <c r="N52" s="123"/>
      <c r="O52" s="123"/>
      <c r="P52" s="132" t="s">
        <v>15</v>
      </c>
      <c r="Q52" s="132"/>
      <c r="R52" s="132"/>
      <c r="S52" s="133">
        <f>S49/S50</f>
        <v>5.3738317757009345E-2</v>
      </c>
      <c r="T52" s="133"/>
      <c r="U52" s="14"/>
      <c r="V52" s="8"/>
    </row>
    <row r="53" spans="1:22" s="1" customFormat="1" x14ac:dyDescent="0.2">
      <c r="A53" s="8"/>
      <c r="B53" s="8"/>
      <c r="C53" s="57">
        <v>8.48</v>
      </c>
      <c r="D53" s="57">
        <v>4.2</v>
      </c>
      <c r="E53" s="57">
        <v>2.31</v>
      </c>
      <c r="F53" s="57">
        <v>1.48</v>
      </c>
      <c r="G53" s="57">
        <v>1.07</v>
      </c>
      <c r="H53" s="57">
        <v>0.83</v>
      </c>
      <c r="I53" s="57">
        <v>0.68</v>
      </c>
      <c r="J53" s="57">
        <v>0.56000000000000005</v>
      </c>
      <c r="K53" s="57">
        <v>0.46</v>
      </c>
      <c r="L53" s="10"/>
      <c r="M53" s="124" t="s">
        <v>13</v>
      </c>
      <c r="N53" s="125"/>
      <c r="O53" s="125"/>
      <c r="P53" s="125"/>
      <c r="Q53" s="125"/>
      <c r="R53" s="125"/>
      <c r="S53" s="133">
        <f>(COUNTIF(C47:K53,"&gt;2")/COUNT(C47:K53))*100</f>
        <v>23.809523809523807</v>
      </c>
      <c r="T53" s="133"/>
      <c r="U53" s="14" t="s">
        <v>5</v>
      </c>
      <c r="V53" s="8"/>
    </row>
    <row r="54" spans="1:22" s="1" customFormat="1" x14ac:dyDescent="0.2">
      <c r="A54" s="115" t="s">
        <v>12</v>
      </c>
      <c r="B54" s="115"/>
      <c r="C54" s="58">
        <f>AVERAGE(C47:C53)</f>
        <v>4.8642857142857139</v>
      </c>
      <c r="D54" s="58">
        <f t="shared" ref="D54" si="18">AVERAGE(D47:D53)</f>
        <v>2.9771428571428573</v>
      </c>
      <c r="E54" s="58">
        <f t="shared" ref="E54" si="19">AVERAGE(E47:E53)</f>
        <v>1.98</v>
      </c>
      <c r="F54" s="58">
        <f t="shared" ref="F54" si="20">AVERAGE(F47:F53)</f>
        <v>1.4114285714285715</v>
      </c>
      <c r="G54" s="58">
        <f t="shared" ref="G54" si="21">AVERAGE(G47:G53)</f>
        <v>1.0785714285714287</v>
      </c>
      <c r="H54" s="58">
        <f t="shared" ref="H54" si="22">AVERAGE(H47:H53)</f>
        <v>0.84142857142857153</v>
      </c>
      <c r="I54" s="58">
        <f t="shared" ref="I54" si="23">AVERAGE(I47:I53)</f>
        <v>0.69857142857142851</v>
      </c>
      <c r="J54" s="58">
        <f t="shared" ref="J54" si="24">AVERAGE(J47:J53)</f>
        <v>0.59142857142857153</v>
      </c>
      <c r="K54" s="58">
        <f t="shared" ref="K54" si="25">AVERAGE(K47:K53)</f>
        <v>0.53999999999999992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15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6">
        <v>4.1900000000000004</v>
      </c>
      <c r="D56" s="56">
        <v>3.26</v>
      </c>
      <c r="E56" s="56">
        <v>2.2999999999999998</v>
      </c>
      <c r="F56" s="56">
        <v>1.57</v>
      </c>
      <c r="G56" s="56">
        <v>1.1599999999999999</v>
      </c>
      <c r="H56" s="56">
        <v>0.91</v>
      </c>
      <c r="I56" s="56">
        <v>0.77</v>
      </c>
      <c r="J56" s="56">
        <v>0.65</v>
      </c>
      <c r="K56" s="56">
        <v>0.61</v>
      </c>
      <c r="L56" s="10"/>
      <c r="M56" s="120" t="s">
        <v>11</v>
      </c>
      <c r="N56" s="121"/>
      <c r="O56" s="121"/>
      <c r="P56" s="128" t="s">
        <v>6</v>
      </c>
      <c r="Q56" s="128"/>
      <c r="R56" s="128"/>
      <c r="S56" s="129">
        <f>AVERAGE(C56:K62)</f>
        <v>1.8879365079365085</v>
      </c>
      <c r="T56" s="129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6">
        <v>8.1300000000000008</v>
      </c>
      <c r="D57" s="56">
        <v>4.1500000000000004</v>
      </c>
      <c r="E57" s="56">
        <v>2.58</v>
      </c>
      <c r="F57" s="56">
        <v>1.71</v>
      </c>
      <c r="G57" s="56">
        <v>1.22</v>
      </c>
      <c r="H57" s="56">
        <v>0.96</v>
      </c>
      <c r="I57" s="56">
        <v>0.78</v>
      </c>
      <c r="J57" s="56">
        <v>0.68</v>
      </c>
      <c r="K57" s="56">
        <v>0.61</v>
      </c>
      <c r="L57" s="10"/>
      <c r="M57" s="126"/>
      <c r="N57" s="127"/>
      <c r="O57" s="127"/>
      <c r="P57" s="130" t="s">
        <v>9</v>
      </c>
      <c r="Q57" s="130"/>
      <c r="R57" s="130"/>
      <c r="S57" s="131">
        <f>MEDIAN(C56:K62)</f>
        <v>1.22</v>
      </c>
      <c r="T57" s="131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6">
        <v>6.46</v>
      </c>
      <c r="D58" s="56">
        <v>3.67</v>
      </c>
      <c r="E58" s="56">
        <v>2.48</v>
      </c>
      <c r="F58" s="56">
        <v>1.77</v>
      </c>
      <c r="G58" s="56">
        <v>1.31</v>
      </c>
      <c r="H58" s="56">
        <v>0.99</v>
      </c>
      <c r="I58" s="56">
        <v>0.83</v>
      </c>
      <c r="J58" s="56">
        <v>0.71</v>
      </c>
      <c r="K58" s="56">
        <v>0.63</v>
      </c>
      <c r="L58" s="10"/>
      <c r="M58" s="126"/>
      <c r="N58" s="127"/>
      <c r="O58" s="127"/>
      <c r="P58" s="130" t="s">
        <v>10</v>
      </c>
      <c r="Q58" s="130"/>
      <c r="R58" s="130"/>
      <c r="S58" s="131">
        <f>SMALL(C56:K62,1)</f>
        <v>0.51</v>
      </c>
      <c r="T58" s="131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6">
        <v>1</v>
      </c>
      <c r="D59" s="56">
        <v>2.5499999999999998</v>
      </c>
      <c r="E59" s="56">
        <v>2.33</v>
      </c>
      <c r="F59" s="56">
        <v>1.72</v>
      </c>
      <c r="G59" s="56">
        <v>1.28</v>
      </c>
      <c r="H59" s="56">
        <v>1</v>
      </c>
      <c r="I59" s="56">
        <v>0.83</v>
      </c>
      <c r="J59" s="56">
        <v>0.72</v>
      </c>
      <c r="K59" s="56">
        <v>0.65</v>
      </c>
      <c r="L59" s="10"/>
      <c r="M59" s="126"/>
      <c r="N59" s="127"/>
      <c r="O59" s="127"/>
      <c r="P59" s="130" t="s">
        <v>8</v>
      </c>
      <c r="Q59" s="130"/>
      <c r="R59" s="130"/>
      <c r="S59" s="131">
        <f>LARGE(C56:K62,1)</f>
        <v>8.1300000000000008</v>
      </c>
      <c r="T59" s="131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56">
        <v>2.04</v>
      </c>
      <c r="D60" s="56">
        <v>2.65</v>
      </c>
      <c r="E60" s="56">
        <v>2.2599999999999998</v>
      </c>
      <c r="F60" s="56">
        <v>1.72</v>
      </c>
      <c r="G60" s="56">
        <v>1.29</v>
      </c>
      <c r="H60" s="56">
        <v>1.01</v>
      </c>
      <c r="I60" s="56">
        <v>0.82</v>
      </c>
      <c r="J60" s="56">
        <v>0.71</v>
      </c>
      <c r="K60" s="56">
        <v>0.64</v>
      </c>
      <c r="L60" s="10"/>
      <c r="M60" s="120" t="s">
        <v>7</v>
      </c>
      <c r="N60" s="121"/>
      <c r="O60" s="121"/>
      <c r="P60" s="128" t="s">
        <v>14</v>
      </c>
      <c r="Q60" s="128"/>
      <c r="R60" s="128"/>
      <c r="S60" s="129">
        <f>S58/S56</f>
        <v>0.27013620312762732</v>
      </c>
      <c r="T60" s="129"/>
      <c r="U60" s="11"/>
      <c r="V60" s="8"/>
    </row>
    <row r="61" spans="1:22" s="1" customFormat="1" x14ac:dyDescent="0.2">
      <c r="A61" s="8"/>
      <c r="B61" s="8"/>
      <c r="C61" s="56">
        <v>7.39</v>
      </c>
      <c r="D61" s="56">
        <v>3.66</v>
      </c>
      <c r="E61" s="56">
        <v>2.4</v>
      </c>
      <c r="F61" s="56">
        <v>1.72</v>
      </c>
      <c r="G61" s="56">
        <v>1.27</v>
      </c>
      <c r="H61" s="56">
        <v>0.97</v>
      </c>
      <c r="I61" s="56">
        <v>0.8</v>
      </c>
      <c r="J61" s="56">
        <v>0.68</v>
      </c>
      <c r="K61" s="56">
        <v>0.62</v>
      </c>
      <c r="L61" s="10"/>
      <c r="M61" s="122"/>
      <c r="N61" s="123"/>
      <c r="O61" s="123"/>
      <c r="P61" s="132" t="s">
        <v>15</v>
      </c>
      <c r="Q61" s="132"/>
      <c r="R61" s="132"/>
      <c r="S61" s="133">
        <f>S58/S59</f>
        <v>6.273062730627306E-2</v>
      </c>
      <c r="T61" s="133"/>
      <c r="U61" s="14"/>
      <c r="V61" s="8"/>
    </row>
    <row r="62" spans="1:22" s="1" customFormat="1" x14ac:dyDescent="0.2">
      <c r="A62" s="8"/>
      <c r="B62" s="8"/>
      <c r="C62" s="57">
        <v>7.39</v>
      </c>
      <c r="D62" s="57">
        <v>3.7</v>
      </c>
      <c r="E62" s="57">
        <v>2.31</v>
      </c>
      <c r="F62" s="57">
        <v>1.65</v>
      </c>
      <c r="G62" s="57">
        <v>1.2</v>
      </c>
      <c r="H62" s="57">
        <v>0.94</v>
      </c>
      <c r="I62" s="57">
        <v>0.78</v>
      </c>
      <c r="J62" s="57">
        <v>0.64</v>
      </c>
      <c r="K62" s="57">
        <v>0.51</v>
      </c>
      <c r="L62" s="10"/>
      <c r="M62" s="124" t="s">
        <v>13</v>
      </c>
      <c r="N62" s="125"/>
      <c r="O62" s="125"/>
      <c r="P62" s="125"/>
      <c r="Q62" s="125"/>
      <c r="R62" s="125"/>
      <c r="S62" s="133">
        <f>(COUNTIF(C56:K62,"&gt;2")/COUNT(C56:K62))*100</f>
        <v>31.746031746031743</v>
      </c>
      <c r="T62" s="133"/>
      <c r="U62" s="14" t="s">
        <v>5</v>
      </c>
      <c r="V62" s="8"/>
    </row>
    <row r="63" spans="1:22" s="1" customFormat="1" x14ac:dyDescent="0.2">
      <c r="A63" s="115" t="s">
        <v>12</v>
      </c>
      <c r="B63" s="115"/>
      <c r="C63" s="58">
        <f t="shared" ref="C63:K63" si="26">AVERAGE(C56:C62)</f>
        <v>5.2285714285714286</v>
      </c>
      <c r="D63" s="58">
        <f t="shared" si="26"/>
        <v>3.3771428571428568</v>
      </c>
      <c r="E63" s="58">
        <f t="shared" si="26"/>
        <v>2.38</v>
      </c>
      <c r="F63" s="58">
        <f t="shared" si="26"/>
        <v>1.6942857142857144</v>
      </c>
      <c r="G63" s="58">
        <f t="shared" si="26"/>
        <v>1.2471428571428569</v>
      </c>
      <c r="H63" s="58">
        <f t="shared" si="26"/>
        <v>0.96857142857142853</v>
      </c>
      <c r="I63" s="58">
        <f t="shared" si="26"/>
        <v>0.80142857142857149</v>
      </c>
      <c r="J63" s="58">
        <f t="shared" si="26"/>
        <v>0.68428571428571416</v>
      </c>
      <c r="K63" s="58">
        <f t="shared" si="26"/>
        <v>0.6100000000000001</v>
      </c>
      <c r="L63" s="10"/>
      <c r="M63" s="38"/>
      <c r="N63" s="38"/>
      <c r="O63" s="38"/>
      <c r="P63" s="38"/>
      <c r="Q63" s="38"/>
      <c r="R63" s="38"/>
      <c r="S63" s="39"/>
      <c r="T63" s="39"/>
      <c r="U63" s="31"/>
      <c r="V63" s="8"/>
    </row>
    <row r="64" spans="1:22" s="1" customForma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15"/>
      <c r="M64" s="8"/>
      <c r="N64" s="8"/>
      <c r="O64" s="8"/>
      <c r="P64" s="8"/>
      <c r="Q64" s="8"/>
      <c r="R64" s="8"/>
      <c r="S64" s="7"/>
      <c r="T64" s="7"/>
      <c r="U64" s="8"/>
      <c r="V64" s="8"/>
    </row>
    <row r="65" hidden="1" x14ac:dyDescent="0.2"/>
    <row r="66" ht="11.25" hidden="1" customHeight="1" x14ac:dyDescent="0.2"/>
    <row r="67" ht="11.25" hidden="1" customHeight="1" x14ac:dyDescent="0.2"/>
    <row r="68" ht="11.25" hidden="1" customHeight="1" x14ac:dyDescent="0.2"/>
    <row r="69" ht="11.25" hidden="1" customHeight="1" x14ac:dyDescent="0.2"/>
  </sheetData>
  <mergeCells count="91">
    <mergeCell ref="A17:B17"/>
    <mergeCell ref="N17:U17"/>
    <mergeCell ref="N18:P18"/>
    <mergeCell ref="Q18:S18"/>
    <mergeCell ref="T18:U18"/>
    <mergeCell ref="A18:D18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A27:B27"/>
    <mergeCell ref="P25:R25"/>
    <mergeCell ref="S25:T25"/>
    <mergeCell ref="M26:R26"/>
    <mergeCell ref="S26:T26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A36:B36"/>
    <mergeCell ref="P34:R34"/>
    <mergeCell ref="S34:T34"/>
    <mergeCell ref="M35:R35"/>
    <mergeCell ref="S35:T35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A45:B45"/>
    <mergeCell ref="P43:R43"/>
    <mergeCell ref="S43:T43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A54:B54"/>
    <mergeCell ref="P52:R52"/>
    <mergeCell ref="S52:T52"/>
    <mergeCell ref="M53:R53"/>
    <mergeCell ref="S53:T53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60:O61"/>
    <mergeCell ref="P60:R60"/>
    <mergeCell ref="S60:T60"/>
    <mergeCell ref="A63:B63"/>
    <mergeCell ref="P61:R61"/>
    <mergeCell ref="S61:T61"/>
    <mergeCell ref="M62:R62"/>
    <mergeCell ref="S62:T62"/>
  </mergeCells>
  <conditionalFormatting sqref="C20:K26">
    <cfRule type="colorScale" priority="10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38:K44">
    <cfRule type="colorScale" priority="3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47:K53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5</vt:i4>
      </vt:variant>
      <vt:variant>
        <vt:lpstr>Navngivne områder</vt:lpstr>
      </vt:variant>
      <vt:variant>
        <vt:i4>4</vt:i4>
      </vt:variant>
    </vt:vector>
  </HeadingPairs>
  <TitlesOfParts>
    <vt:vector size="9" baseType="lpstr">
      <vt:lpstr>Sammenligning</vt:lpstr>
      <vt:lpstr>Ranke Center</vt:lpstr>
      <vt:lpstr>Ranke Skub</vt:lpstr>
      <vt:lpstr>Forskudt Center</vt:lpstr>
      <vt:lpstr>Forskudt Skub</vt:lpstr>
      <vt:lpstr>'Forskudt Center'!Udskriftsområde</vt:lpstr>
      <vt:lpstr>'Forskudt Skub'!Udskriftsområde</vt:lpstr>
      <vt:lpstr>'Ranke Center'!Udskriftsområde</vt:lpstr>
      <vt:lpstr>'Ranke Skub'!Udskriftsområde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2016-06-20T18:56:14Z</dcterms:modified>
</cp:coreProperties>
</file>